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qoinc\Desktop\Rockstone Active 2024\Lenders\NQM Funding\Forms\Calculators\"/>
    </mc:Choice>
  </mc:AlternateContent>
  <xr:revisionPtr revIDLastSave="0" documentId="13_ncr:1_{3C0E9B1C-1470-436F-9C3E-8E9C620C96DC}" xr6:coauthVersionLast="47" xr6:coauthVersionMax="47" xr10:uidLastSave="{00000000-0000-0000-0000-000000000000}"/>
  <workbookProtection workbookAlgorithmName="SHA-512" workbookHashValue="yx9/StBUU7AAnvMI0XjgdtI5pQtD5f1s86ffaQj1xokU+a98KaNMFw1DUJKhmhG8YfnTLZV49+whsLLPFak1EA==" workbookSaltValue="OIZP64PKAwAAN50HXa72hg==" workbookSpinCount="100000" lockStructure="1"/>
  <bookViews>
    <workbookView xWindow="-67320" yWindow="-120" windowWidth="29040" windowHeight="15720" activeTab="1" xr2:uid="{00000000-000D-0000-FFFF-FFFF00000000}"/>
  </bookViews>
  <sheets>
    <sheet name="Instructions" sheetId="11" r:id="rId1"/>
    <sheet name="Bus-Comingle Bk Stmt Analysis" sheetId="7" r:id="rId2"/>
    <sheet name="Personal Bank Stmt Analysis" sheetId="8" r:id="rId3"/>
    <sheet name="Exclusions-Inclusions" sheetId="12" state="hidden" r:id="rId4"/>
    <sheet name="Lookup" sheetId="2" state="hidden" r:id="rId5"/>
  </sheets>
  <definedNames>
    <definedName name="_xlnm.Print_Area" localSheetId="1">'Bus-Comingle Bk Stmt Analysis'!$B$1:$M$73</definedName>
    <definedName name="_xlnm.Print_Area" localSheetId="2">'Personal Bank Stmt Analysis'!$B$1:$N$48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7" l="1"/>
  <c r="I10" i="7" s="1"/>
  <c r="M37" i="8"/>
  <c r="N37" i="8"/>
  <c r="M38" i="8"/>
  <c r="N38" i="8"/>
  <c r="L41" i="7"/>
  <c r="J57" i="7" l="1"/>
  <c r="N57" i="7" l="1"/>
  <c r="C10" i="8" l="1"/>
  <c r="B10" i="8" s="1"/>
  <c r="C11" i="8" l="1"/>
  <c r="N31" i="8"/>
  <c r="N33" i="8"/>
  <c r="N32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M36" i="8" l="1"/>
  <c r="N36" i="8" s="1"/>
  <c r="C12" i="8"/>
  <c r="B11" i="8"/>
  <c r="M41" i="8"/>
  <c r="I14" i="7"/>
  <c r="M40" i="8" l="1"/>
  <c r="C13" i="8"/>
  <c r="B12" i="8"/>
  <c r="C14" i="8" l="1"/>
  <c r="B13" i="8"/>
  <c r="L56" i="7"/>
  <c r="C15" i="8" l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B14" i="8"/>
  <c r="B12" i="7" l="1"/>
  <c r="D12" i="7"/>
  <c r="B15" i="7"/>
  <c r="B16" i="7"/>
  <c r="B14" i="7"/>
  <c r="B17" i="7"/>
  <c r="B13" i="7"/>
  <c r="I13" i="7"/>
  <c r="I11" i="7"/>
  <c r="D17" i="7"/>
  <c r="D13" i="7"/>
  <c r="D16" i="7"/>
  <c r="D14" i="7"/>
  <c r="D15" i="7"/>
  <c r="B15" i="8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K57" i="7"/>
  <c r="I57" i="7"/>
  <c r="H57" i="7"/>
  <c r="G57" i="7"/>
  <c r="F57" i="7"/>
  <c r="I8" i="7" s="1"/>
  <c r="I25" i="7" s="1"/>
  <c r="L55" i="7"/>
  <c r="L54" i="7"/>
  <c r="L53" i="7"/>
  <c r="L52" i="7"/>
  <c r="L51" i="7"/>
  <c r="L50" i="7"/>
  <c r="L49" i="7"/>
  <c r="L48" i="7"/>
  <c r="L47" i="7"/>
  <c r="L46" i="7"/>
  <c r="L45" i="7"/>
  <c r="L44" i="7"/>
  <c r="B44" i="7"/>
  <c r="B56" i="7" s="1"/>
  <c r="L43" i="7"/>
  <c r="L42" i="7"/>
  <c r="L40" i="7"/>
  <c r="L39" i="7"/>
  <c r="L38" i="7"/>
  <c r="L37" i="7"/>
  <c r="L36" i="7"/>
  <c r="L35" i="7"/>
  <c r="L34" i="7"/>
  <c r="L33" i="7"/>
  <c r="C33" i="7"/>
  <c r="C34" i="7" s="1"/>
  <c r="C35" i="7" l="1"/>
  <c r="B33" i="7"/>
  <c r="B45" i="7" s="1"/>
  <c r="B34" i="7" l="1"/>
  <c r="B46" i="7" s="1"/>
  <c r="C36" i="7"/>
  <c r="B35" i="7" l="1"/>
  <c r="B47" i="7" s="1"/>
  <c r="C37" i="7"/>
  <c r="B36" i="7" l="1"/>
  <c r="B48" i="7" s="1"/>
  <c r="C38" i="7"/>
  <c r="B37" i="7" l="1"/>
  <c r="B49" i="7" s="1"/>
  <c r="C39" i="7"/>
  <c r="B38" i="7" l="1"/>
  <c r="B50" i="7" s="1"/>
  <c r="C40" i="7"/>
  <c r="B39" i="7" l="1"/>
  <c r="B51" i="7" s="1"/>
  <c r="C41" i="7"/>
  <c r="B40" i="7" l="1"/>
  <c r="B52" i="7" s="1"/>
  <c r="C42" i="7"/>
  <c r="B41" i="7" l="1"/>
  <c r="B53" i="7" s="1"/>
  <c r="C43" i="7"/>
  <c r="B42" i="7" l="1"/>
  <c r="B54" i="7" s="1"/>
  <c r="C44" i="7"/>
  <c r="C45" i="7" s="1"/>
  <c r="C46" i="7" s="1"/>
  <c r="C47" i="7" s="1"/>
  <c r="C48" i="7" s="1"/>
  <c r="C49" i="7" s="1"/>
  <c r="C50" i="7" s="1"/>
  <c r="C51" i="7" s="1"/>
  <c r="C52" i="7" s="1"/>
  <c r="C53" i="7" s="1"/>
  <c r="C54" i="7" s="1"/>
  <c r="C55" i="7" s="1"/>
  <c r="C56" i="7" s="1"/>
  <c r="B43" i="7" l="1"/>
  <c r="B55" i="7" s="1"/>
  <c r="L32" i="7"/>
  <c r="L57" i="7" l="1"/>
  <c r="I9" i="7" s="1"/>
  <c r="O57" i="7"/>
  <c r="I19" i="7" l="1"/>
  <c r="I12" i="7"/>
  <c r="I15" i="7" l="1"/>
  <c r="I17" i="7" s="1"/>
  <c r="I22" i="7" s="1"/>
  <c r="I16" i="7" l="1"/>
</calcChain>
</file>

<file path=xl/sharedStrings.xml><?xml version="1.0" encoding="utf-8"?>
<sst xmlns="http://schemas.openxmlformats.org/spreadsheetml/2006/main" count="206" uniqueCount="134">
  <si>
    <t>User Input Fields</t>
  </si>
  <si>
    <t>Results and Calculated Fields</t>
  </si>
  <si>
    <t>The below fields are required inputs from the user:</t>
  </si>
  <si>
    <t>Results from user inputs will be provided in the following cells:</t>
  </si>
  <si>
    <t>Under Income Analysis Method:</t>
  </si>
  <si>
    <t>Under Income Analysis:</t>
  </si>
  <si>
    <t>Under Borrower Details:</t>
  </si>
  <si>
    <t>Use the dropdown menu to select one of the following options:</t>
  </si>
  <si>
    <t>Total Of Gross Deposits</t>
  </si>
  <si>
    <t>Borrower</t>
  </si>
  <si>
    <t>Total Income over most recent 12 months:</t>
  </si>
  <si>
    <t>Total Net Deposits</t>
  </si>
  <si>
    <t>Financial Institution</t>
  </si>
  <si>
    <t>Total Income over last 24 months:</t>
  </si>
  <si>
    <t>Third Party P&amp;L Statement</t>
  </si>
  <si>
    <t>Total Expenses</t>
  </si>
  <si>
    <t>Account Number</t>
  </si>
  <si>
    <t>Max Income allowed:</t>
  </si>
  <si>
    <t>Business Expense Statement Letter</t>
  </si>
  <si>
    <t>Net Income</t>
  </si>
  <si>
    <t>Broker/Company</t>
  </si>
  <si>
    <t>70% Fixed Expense Ratio</t>
  </si>
  <si>
    <t>Total Net Expenses</t>
  </si>
  <si>
    <t>Loan Officer</t>
  </si>
  <si>
    <t>Final Results will be provided here:</t>
  </si>
  <si>
    <t>CPA Compiled P&amp;L Statement</t>
  </si>
  <si>
    <t>Monthly Expense Ratio Earnings</t>
  </si>
  <si>
    <t>Months Reviewed</t>
  </si>
  <si>
    <t>Under the Monthly Gross Deposit Columns:</t>
  </si>
  <si>
    <t>PERSONAL QUALIFYING INCOME                                 -</t>
  </si>
  <si>
    <t>Each selection will display the required fields necessary for the calculations.</t>
  </si>
  <si>
    <t>Monthly Net Income</t>
  </si>
  <si>
    <t>The gross deposits applicable during each respective month/year.</t>
  </si>
  <si>
    <t>YEAR OVER YEAR COMPARISON                                    0.00%</t>
  </si>
  <si>
    <t>Minimum Monthly Net Income</t>
  </si>
  <si>
    <t>Net Deposits/Gross Receipts</t>
  </si>
  <si>
    <t>Under Deposits to be Excluded:</t>
  </si>
  <si>
    <t>Any deposits to be excluded from each applicable period.</t>
  </si>
  <si>
    <t>Borrower:</t>
  </si>
  <si>
    <t>Results for each field will vary. This is determined by the Income Analysis Method selected by the user.</t>
  </si>
  <si>
    <t>Business/Entity Name:</t>
  </si>
  <si>
    <t>Setting the date for Gross Deposits (Loan Officer Tab)</t>
  </si>
  <si>
    <t>Setting the Review Period (Loan Officer Tab)</t>
  </si>
  <si>
    <t>Financial Institution:</t>
  </si>
  <si>
    <t>Select a year from the dropdown menu located in the upper-leftmost year.</t>
  </si>
  <si>
    <t>Select 12 Months or 24 Months from the dropdown menu in the upper left corner.</t>
  </si>
  <si>
    <t>Account Number:</t>
  </si>
  <si>
    <t>Broker/Company:</t>
  </si>
  <si>
    <t>Loan Officer:</t>
  </si>
  <si>
    <t>Underwriter (Internal Only):</t>
  </si>
  <si>
    <t>Under Business Information:</t>
  </si>
  <si>
    <t>If the user has selected: Borrower Prepared P&amp;L Statement:</t>
  </si>
  <si>
    <t>Percentage of Ownership:</t>
  </si>
  <si>
    <t>Please also describe the business and comment why the expense ratio is reasonable.</t>
  </si>
  <si>
    <t>Select a month from the dropdown menu located in the upper-leftmost month.</t>
  </si>
  <si>
    <t>End of Most Recent Statement:</t>
  </si>
  <si>
    <t>Does the business pay employees/contractors:</t>
  </si>
  <si>
    <t>Does the business sell goods or offer services:</t>
  </si>
  <si>
    <t>Does the business rent space:</t>
  </si>
  <si>
    <t>Annual Sales:</t>
  </si>
  <si>
    <t>Total Number of Employees:</t>
  </si>
  <si>
    <t>Under Gross Deposits:</t>
  </si>
  <si>
    <t>Any gross deposits applicable during each respective month/year.</t>
  </si>
  <si>
    <t>Dates for all other deposits will automatically be calculated.</t>
  </si>
  <si>
    <t>Any deposits to be excluded during each respective month/year.</t>
  </si>
  <si>
    <t>Setting the date for Gross Deposits</t>
  </si>
  <si>
    <t>Minimum 25% Ownership required</t>
  </si>
  <si>
    <t>INCOME ANALYSIS METHOD</t>
  </si>
  <si>
    <t>Months to Review</t>
  </si>
  <si>
    <t>Expense Ratio</t>
  </si>
  <si>
    <t>INCOME ANALYSIS</t>
  </si>
  <si>
    <t>AMOUNT</t>
  </si>
  <si>
    <t>DESCRIPTION</t>
  </si>
  <si>
    <t>P&amp;L Plus 2 Months Bank Statements</t>
  </si>
  <si>
    <t>Calculated Field</t>
  </si>
  <si>
    <t>USER INPUTS</t>
  </si>
  <si>
    <t>NSF/BUSINESS QUALIFICATION:</t>
  </si>
  <si>
    <t>Please describe the business and comment why the expense ratio is reasonable:</t>
  </si>
  <si>
    <t>DEPOSIT QUALIFICATION:</t>
  </si>
  <si>
    <t xml:space="preserve">DEPOSITS OVER THIS FIGURE TO BE SOURCED OR EXCLUDED </t>
  </si>
  <si>
    <t>YEAR</t>
  </si>
  <si>
    <t>MONTH</t>
  </si>
  <si>
    <t>OPENING BALANCE</t>
  </si>
  <si>
    <t>ENDING BALANCE</t>
  </si>
  <si>
    <t>GROSS DEPOSITS</t>
  </si>
  <si>
    <t>DEPOSITS TO BE EXCLUDED</t>
  </si>
  <si>
    <t>MONTHLY NET DEPOSITS</t>
  </si>
  <si>
    <t>REASON FOR DEDUCTION</t>
  </si>
  <si>
    <t># NSFs</t>
  </si>
  <si>
    <t>TOTAL WITHDRAWLS (FLEX SUPREME ONLY)</t>
  </si>
  <si>
    <t>March</t>
  </si>
  <si>
    <t>TOTAL</t>
  </si>
  <si>
    <t>Borrower Details:</t>
  </si>
  <si>
    <t>Business Information</t>
  </si>
  <si>
    <t>Lender Information (For Internal Use Only)</t>
  </si>
  <si>
    <t>Underwriter:</t>
  </si>
  <si>
    <t>Comments</t>
  </si>
  <si>
    <t>Most Recent BSA Completion Date:</t>
  </si>
  <si>
    <t>Notes</t>
  </si>
  <si>
    <t xml:space="preserve">A business license or a letter from the business's tax professional certifying two years of self-employment in same line of business. 
</t>
  </si>
  <si>
    <t>Most recent 12 or 24 months of PERSONAL bank statements; PLUS most recent 2 months of BUSINESS bank statements required. Minimum 20% Ownership required</t>
  </si>
  <si>
    <t>Number of Months Under Review:</t>
  </si>
  <si>
    <t>12 Months</t>
  </si>
  <si>
    <t>MONTHLY GROSS DEPOSITS</t>
  </si>
  <si>
    <t>January</t>
  </si>
  <si>
    <t>Results</t>
  </si>
  <si>
    <t>AVERAGE</t>
  </si>
  <si>
    <t>PERSONAL QUALIFYING INCOME</t>
  </si>
  <si>
    <t>YEAR OVER YEAR COMPARISON</t>
  </si>
  <si>
    <t>Please exclude any transfers from Personal/Savings Accounts, W2 Deposits, Large undocumented deposits.</t>
  </si>
  <si>
    <t>Deposits Greater than 50% of the Average Monthly deposits must be sourced</t>
  </si>
  <si>
    <t xml:space="preserve">Company/Individual Name </t>
  </si>
  <si>
    <t>Date</t>
  </si>
  <si>
    <t>Amount</t>
  </si>
  <si>
    <t>Included or Excluded</t>
  </si>
  <si>
    <t>February</t>
  </si>
  <si>
    <t>Fixed Expense Ratio</t>
  </si>
  <si>
    <t>April</t>
  </si>
  <si>
    <t>Deposits Less Withdrawls (Flex Supreme Only)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</si>
  <si>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</si>
  <si>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</si>
  <si>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</si>
  <si>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</si>
  <si>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</si>
  <si>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</si>
  <si>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</si>
  <si>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</si>
  <si>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Yes</t>
  </si>
  <si>
    <t>No</t>
  </si>
  <si>
    <t>BSA Underwriter:</t>
  </si>
  <si>
    <t>ROCKSTONE BUSINESS  BANK STATEMENT USER GUIDE</t>
  </si>
  <si>
    <t>ROCKSTONE PERSONAL BANK STATEMENT USER GUIDE</t>
  </si>
  <si>
    <t>ROCKSTONE BUSINESS BANK STATEMENT CALCULATOR</t>
  </si>
  <si>
    <t>ROCKSTONE PERSONAL BANK STATEMENT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</si>
</sst>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m/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w Cen MT"/>
      <family val="2"/>
    </font>
    <font>
      <sz val="11"/>
      <color theme="1"/>
      <name val="Tw Cen MT"/>
      <family val="2"/>
    </font>
    <font>
      <sz val="11"/>
      <name val="Tw Cen MT"/>
      <family val="2"/>
    </font>
    <font>
      <b/>
      <sz val="11"/>
      <color rgb="FFFFFFFF"/>
      <name val="Tw Cen MT"/>
      <family val="2"/>
    </font>
    <font>
      <b/>
      <sz val="16"/>
      <color theme="1"/>
      <name val="Tw Cen MT"/>
      <family val="2"/>
    </font>
    <font>
      <sz val="11"/>
      <color rgb="FFFF0000"/>
      <name val="Tw Cen MT"/>
      <family val="2"/>
    </font>
    <font>
      <sz val="11"/>
      <color theme="0"/>
      <name val="Tw Cen MT"/>
      <family val="2"/>
    </font>
    <font>
      <b/>
      <sz val="11"/>
      <name val="Tw Cen MT"/>
      <family val="2"/>
    </font>
    <font>
      <b/>
      <sz val="16"/>
      <name val="Tw Cen MT"/>
      <family val="2"/>
    </font>
    <font>
      <b/>
      <sz val="11"/>
      <color theme="0"/>
      <name val="Tw Cen MT"/>
      <family val="2"/>
    </font>
    <font>
      <b/>
      <sz val="11"/>
      <color rgb="FFFF0000"/>
      <name val="Tw Cen MT"/>
      <family val="2"/>
    </font>
    <font>
      <b/>
      <i/>
      <sz val="10"/>
      <name val="Tw Cen MT"/>
      <family val="2"/>
    </font>
    <font>
      <b/>
      <sz val="16"/>
      <name val="Gill Sans MT"/>
      <family val="2"/>
    </font>
    <font>
      <b/>
      <sz val="11"/>
      <color theme="0"/>
      <name val="Gill Sans MT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3" fillId="0" borderId="7" xfId="0" applyFont="1" applyBorder="1"/>
    <xf numFmtId="44" fontId="6" fillId="0" borderId="0" xfId="1" applyFont="1" applyFill="1" applyBorder="1" applyAlignment="1"/>
    <xf numFmtId="0" fontId="3" fillId="0" borderId="3" xfId="0" applyFont="1" applyBorder="1"/>
    <xf numFmtId="0" fontId="3" fillId="0" borderId="0" xfId="0" applyFont="1" applyProtection="1">
      <protection locked="0"/>
    </xf>
    <xf numFmtId="44" fontId="3" fillId="0" borderId="0" xfId="1" applyFont="1" applyFill="1" applyBorder="1" applyProtection="1">
      <protection locked="0"/>
    </xf>
    <xf numFmtId="0" fontId="2" fillId="0" borderId="0" xfId="0" applyFont="1" applyProtection="1">
      <protection locked="0"/>
    </xf>
    <xf numFmtId="44" fontId="2" fillId="0" borderId="0" xfId="1" applyFont="1" applyFill="1" applyBorder="1" applyProtection="1">
      <protection locked="0"/>
    </xf>
    <xf numFmtId="7" fontId="2" fillId="0" borderId="0" xfId="1" applyNumberFormat="1" applyFont="1" applyFill="1" applyBorder="1" applyAlignment="1" applyProtection="1">
      <alignment horizontal="right"/>
      <protection locked="0"/>
    </xf>
    <xf numFmtId="7" fontId="2" fillId="0" borderId="0" xfId="1" applyNumberFormat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3" fillId="0" borderId="12" xfId="1" applyNumberFormat="1" applyFont="1" applyFill="1" applyBorder="1" applyAlignment="1" applyProtection="1">
      <alignment horizontal="right"/>
      <protection locked="0"/>
    </xf>
    <xf numFmtId="164" fontId="2" fillId="0" borderId="12" xfId="1" applyNumberFormat="1" applyFont="1" applyFill="1" applyBorder="1" applyProtection="1">
      <protection locked="0"/>
    </xf>
    <xf numFmtId="164" fontId="4" fillId="0" borderId="12" xfId="1" applyNumberFormat="1" applyFont="1" applyFill="1" applyBorder="1" applyAlignment="1" applyProtection="1">
      <alignment horizontal="right"/>
    </xf>
    <xf numFmtId="164" fontId="4" fillId="0" borderId="12" xfId="1" applyNumberFormat="1" applyFont="1" applyFill="1" applyBorder="1" applyProtection="1"/>
    <xf numFmtId="1" fontId="4" fillId="0" borderId="12" xfId="1" applyNumberFormat="1" applyFont="1" applyFill="1" applyBorder="1" applyAlignment="1" applyProtection="1">
      <alignment horizontal="right"/>
    </xf>
    <xf numFmtId="164" fontId="8" fillId="0" borderId="0" xfId="1" applyNumberFormat="1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12" xfId="0" applyFont="1" applyBorder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3" fillId="0" borderId="12" xfId="1" applyNumberFormat="1" applyFont="1" applyFill="1" applyBorder="1" applyAlignment="1" applyProtection="1">
      <alignment horizontal="right"/>
      <protection hidden="1"/>
    </xf>
    <xf numFmtId="164" fontId="3" fillId="0" borderId="0" xfId="0" applyNumberFormat="1" applyFont="1" applyProtection="1">
      <protection locked="0"/>
    </xf>
    <xf numFmtId="10" fontId="2" fillId="0" borderId="0" xfId="2" applyNumberFormat="1" applyFont="1" applyFill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164" fontId="8" fillId="0" borderId="0" xfId="2" applyNumberFormat="1" applyFont="1" applyFill="1" applyBorder="1" applyProtection="1">
      <protection locked="0"/>
    </xf>
    <xf numFmtId="0" fontId="3" fillId="0" borderId="12" xfId="0" applyFont="1" applyBorder="1" applyProtection="1">
      <protection locked="0"/>
    </xf>
    <xf numFmtId="164" fontId="4" fillId="0" borderId="12" xfId="0" applyNumberFormat="1" applyFont="1" applyBorder="1" applyProtection="1">
      <protection hidden="1"/>
    </xf>
    <xf numFmtId="10" fontId="4" fillId="0" borderId="12" xfId="2" applyNumberFormat="1" applyFont="1" applyFill="1" applyBorder="1" applyAlignment="1" applyProtection="1">
      <alignment horizontal="right"/>
    </xf>
    <xf numFmtId="164" fontId="4" fillId="0" borderId="12" xfId="0" applyNumberFormat="1" applyFont="1" applyBorder="1"/>
    <xf numFmtId="0" fontId="2" fillId="0" borderId="12" xfId="0" applyFont="1" applyBorder="1" applyProtection="1">
      <protection locked="0"/>
    </xf>
    <xf numFmtId="164" fontId="2" fillId="2" borderId="12" xfId="1" applyNumberFormat="1" applyFont="1" applyFill="1" applyBorder="1" applyProtection="1"/>
    <xf numFmtId="7" fontId="2" fillId="2" borderId="12" xfId="1" applyNumberFormat="1" applyFont="1" applyFill="1" applyBorder="1" applyProtection="1"/>
    <xf numFmtId="0" fontId="3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3" fillId="0" borderId="10" xfId="0" applyFont="1" applyBorder="1"/>
    <xf numFmtId="0" fontId="3" fillId="0" borderId="4" xfId="0" applyFont="1" applyBorder="1"/>
    <xf numFmtId="2" fontId="7" fillId="0" borderId="0" xfId="0" applyNumberFormat="1" applyFont="1" applyProtection="1">
      <protection locked="0"/>
    </xf>
    <xf numFmtId="44" fontId="2" fillId="0" borderId="0" xfId="1" applyFont="1" applyFill="1" applyBorder="1" applyAlignment="1" applyProtection="1">
      <protection locked="0"/>
    </xf>
    <xf numFmtId="2" fontId="2" fillId="0" borderId="0" xfId="1" applyNumberFormat="1" applyFont="1" applyFill="1" applyBorder="1" applyAlignment="1" applyProtection="1">
      <protection locked="0"/>
    </xf>
    <xf numFmtId="10" fontId="4" fillId="0" borderId="0" xfId="2" applyNumberFormat="1" applyFont="1" applyFill="1" applyBorder="1" applyAlignment="1" applyProtection="1">
      <alignment horizontal="right"/>
    </xf>
    <xf numFmtId="0" fontId="2" fillId="0" borderId="12" xfId="0" applyFont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 wrapText="1"/>
      <protection hidden="1"/>
    </xf>
    <xf numFmtId="10" fontId="8" fillId="0" borderId="0" xfId="2" applyNumberFormat="1" applyFont="1" applyFill="1" applyBorder="1" applyAlignment="1" applyProtection="1">
      <alignment vertical="center" wrapText="1"/>
      <protection locked="0"/>
    </xf>
    <xf numFmtId="44" fontId="6" fillId="0" borderId="0" xfId="1" applyFont="1" applyFill="1" applyBorder="1" applyAlignment="1" applyProtection="1">
      <protection locked="0"/>
    </xf>
    <xf numFmtId="0" fontId="2" fillId="2" borderId="12" xfId="0" applyFont="1" applyFill="1" applyBorder="1" applyAlignment="1">
      <alignment horizont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44" fontId="4" fillId="0" borderId="0" xfId="1" applyFont="1" applyFill="1" applyBorder="1" applyProtection="1">
      <protection locked="0"/>
    </xf>
    <xf numFmtId="164" fontId="2" fillId="0" borderId="12" xfId="0" applyNumberFormat="1" applyFont="1" applyBorder="1" applyAlignment="1" applyProtection="1">
      <alignment horizontal="left"/>
      <protection locked="0"/>
    </xf>
    <xf numFmtId="164" fontId="4" fillId="0" borderId="12" xfId="3" applyNumberFormat="1" applyFont="1" applyFill="1" applyBorder="1" applyAlignment="1" applyProtection="1">
      <alignment horizontal="center"/>
      <protection locked="0"/>
    </xf>
    <xf numFmtId="164" fontId="4" fillId="0" borderId="12" xfId="3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3" fontId="4" fillId="0" borderId="0" xfId="3" applyFont="1" applyFill="1" applyBorder="1" applyAlignment="1" applyProtection="1">
      <alignment horizontal="center"/>
      <protection locked="0"/>
    </xf>
    <xf numFmtId="43" fontId="4" fillId="0" borderId="0" xfId="3" applyFont="1" applyFill="1" applyBorder="1" applyProtection="1">
      <protection locked="0"/>
    </xf>
    <xf numFmtId="44" fontId="9" fillId="0" borderId="0" xfId="1" applyFont="1" applyFill="1" applyBorder="1" applyAlignment="1" applyProtection="1">
      <alignment horizontal="center"/>
      <protection locked="0"/>
    </xf>
    <xf numFmtId="44" fontId="4" fillId="0" borderId="12" xfId="1" applyFont="1" applyFill="1" applyBorder="1" applyAlignment="1" applyProtection="1">
      <alignment horizontal="center"/>
    </xf>
    <xf numFmtId="8" fontId="9" fillId="0" borderId="0" xfId="1" applyNumberFormat="1" applyFont="1" applyFill="1" applyBorder="1" applyAlignment="1" applyProtection="1">
      <protection locked="0"/>
    </xf>
    <xf numFmtId="10" fontId="9" fillId="0" borderId="0" xfId="2" applyNumberFormat="1" applyFont="1" applyFill="1" applyBorder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quotePrefix="1" applyFont="1" applyProtection="1">
      <protection locked="0"/>
    </xf>
    <xf numFmtId="0" fontId="10" fillId="0" borderId="0" xfId="0" applyFont="1"/>
    <xf numFmtId="43" fontId="4" fillId="0" borderId="12" xfId="3" applyFont="1" applyFill="1" applyBorder="1" applyProtection="1">
      <protection locked="0"/>
    </xf>
    <xf numFmtId="43" fontId="4" fillId="0" borderId="12" xfId="3" applyFont="1" applyFill="1" applyBorder="1" applyAlignment="1" applyProtection="1">
      <alignment horizontal="center"/>
    </xf>
    <xf numFmtId="44" fontId="9" fillId="0" borderId="12" xfId="1" applyFont="1" applyFill="1" applyBorder="1" applyAlignment="1" applyProtection="1">
      <alignment horizontal="center"/>
    </xf>
    <xf numFmtId="10" fontId="3" fillId="0" borderId="0" xfId="2" applyNumberFormat="1" applyFont="1" applyFill="1" applyBorder="1" applyProtection="1">
      <protection locked="0"/>
    </xf>
    <xf numFmtId="44" fontId="12" fillId="0" borderId="0" xfId="1" applyFont="1" applyFill="1" applyBorder="1" applyAlignme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9" fontId="0" fillId="0" borderId="0" xfId="0" applyNumberFormat="1"/>
    <xf numFmtId="9" fontId="2" fillId="0" borderId="12" xfId="2" applyFont="1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2" fillId="0" borderId="7" xfId="0" applyFont="1" applyBorder="1"/>
    <xf numFmtId="0" fontId="3" fillId="0" borderId="4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2" fillId="0" borderId="9" xfId="0" applyFont="1" applyBorder="1"/>
    <xf numFmtId="0" fontId="3" fillId="0" borderId="8" xfId="0" applyFont="1" applyBorder="1"/>
    <xf numFmtId="0" fontId="2" fillId="0" borderId="0" xfId="0" applyFont="1" applyAlignment="1">
      <alignment horizontal="center"/>
    </xf>
    <xf numFmtId="44" fontId="3" fillId="0" borderId="0" xfId="1" applyFont="1" applyFill="1" applyBorder="1" applyProtection="1"/>
    <xf numFmtId="0" fontId="2" fillId="0" borderId="0" xfId="0" applyFont="1"/>
    <xf numFmtId="0" fontId="7" fillId="0" borderId="0" xfId="0" applyFont="1"/>
    <xf numFmtId="44" fontId="2" fillId="0" borderId="0" xfId="1" applyFont="1" applyFill="1" applyBorder="1" applyAlignment="1" applyProtection="1"/>
    <xf numFmtId="44" fontId="12" fillId="0" borderId="0" xfId="1" applyFont="1" applyFill="1" applyBorder="1" applyAlignment="1" applyProtection="1"/>
    <xf numFmtId="0" fontId="2" fillId="2" borderId="12" xfId="0" applyFont="1" applyFill="1" applyBorder="1"/>
    <xf numFmtId="0" fontId="3" fillId="0" borderId="12" xfId="0" applyFont="1" applyBorder="1"/>
    <xf numFmtId="164" fontId="2" fillId="2" borderId="12" xfId="1" applyNumberFormat="1" applyFont="1" applyFill="1" applyBorder="1" applyAlignment="1" applyProtection="1">
      <alignment horizontal="center"/>
    </xf>
    <xf numFmtId="2" fontId="2" fillId="2" borderId="12" xfId="1" applyNumberFormat="1" applyFont="1" applyFill="1" applyBorder="1" applyProtection="1"/>
    <xf numFmtId="0" fontId="11" fillId="6" borderId="0" xfId="0" applyFont="1" applyFill="1" applyProtection="1">
      <protection hidden="1"/>
    </xf>
    <xf numFmtId="164" fontId="8" fillId="6" borderId="0" xfId="1" applyNumberFormat="1" applyFont="1" applyFill="1" applyBorder="1" applyAlignment="1" applyProtection="1">
      <alignment horizontal="right"/>
      <protection locked="0"/>
    </xf>
    <xf numFmtId="0" fontId="8" fillId="6" borderId="0" xfId="0" applyFont="1" applyFill="1" applyProtection="1">
      <protection hidden="1"/>
    </xf>
    <xf numFmtId="165" fontId="2" fillId="0" borderId="12" xfId="0" applyNumberFormat="1" applyFont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7" borderId="12" xfId="0" applyFont="1" applyFill="1" applyBorder="1"/>
    <xf numFmtId="0" fontId="0" fillId="0" borderId="12" xfId="0" applyBorder="1"/>
    <xf numFmtId="164" fontId="0" fillId="0" borderId="12" xfId="0" applyNumberFormat="1" applyBorder="1"/>
    <xf numFmtId="164" fontId="0" fillId="0" borderId="0" xfId="0" applyNumberFormat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3" fillId="0" borderId="14" xfId="0" applyFont="1" applyBorder="1" applyAlignment="1" applyProtection="1">
      <alignment vertical="top" wrapText="1"/>
      <protection locked="0"/>
    </xf>
    <xf numFmtId="0" fontId="3" fillId="0" borderId="15" xfId="0" applyFont="1" applyBorder="1" applyAlignment="1" applyProtection="1">
      <alignment vertical="top" wrapText="1"/>
      <protection locked="0"/>
    </xf>
    <xf numFmtId="0" fontId="9" fillId="0" borderId="12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2" borderId="12" xfId="0" applyFont="1" applyFill="1" applyBorder="1" applyAlignment="1">
      <alignment horizontal="left"/>
    </xf>
    <xf numFmtId="0" fontId="2" fillId="0" borderId="12" xfId="0" applyFont="1" applyBorder="1" applyAlignment="1" applyProtection="1">
      <alignment horizontal="left"/>
      <protection locked="0"/>
    </xf>
    <xf numFmtId="0" fontId="2" fillId="7" borderId="12" xfId="0" applyFont="1" applyFill="1" applyBorder="1" applyAlignment="1">
      <alignment horizontal="left"/>
    </xf>
    <xf numFmtId="166" fontId="2" fillId="0" borderId="12" xfId="0" applyNumberFormat="1" applyFont="1" applyBorder="1" applyAlignment="1" applyProtection="1">
      <alignment horizontal="left"/>
      <protection locked="0"/>
    </xf>
    <xf numFmtId="1" fontId="2" fillId="0" borderId="16" xfId="0" applyNumberFormat="1" applyFont="1" applyBorder="1" applyAlignment="1" applyProtection="1">
      <alignment horizontal="left"/>
      <protection locked="0"/>
    </xf>
    <xf numFmtId="1" fontId="2" fillId="0" borderId="17" xfId="0" applyNumberFormat="1" applyFont="1" applyBorder="1" applyAlignment="1" applyProtection="1">
      <alignment horizontal="left"/>
      <protection locked="0"/>
    </xf>
    <xf numFmtId="1" fontId="2" fillId="0" borderId="18" xfId="0" applyNumberFormat="1" applyFont="1" applyBorder="1" applyAlignment="1" applyProtection="1">
      <alignment horizontal="left"/>
      <protection locked="0"/>
    </xf>
    <xf numFmtId="44" fontId="6" fillId="0" borderId="0" xfId="1" applyFont="1" applyFill="1" applyBorder="1" applyAlignment="1" applyProtection="1">
      <alignment horizontal="center"/>
    </xf>
    <xf numFmtId="9" fontId="3" fillId="0" borderId="16" xfId="2" applyFont="1" applyFill="1" applyBorder="1" applyAlignment="1" applyProtection="1">
      <alignment horizontal="left"/>
      <protection locked="0"/>
    </xf>
    <xf numFmtId="9" fontId="3" fillId="0" borderId="17" xfId="2" applyFont="1" applyFill="1" applyBorder="1" applyAlignment="1" applyProtection="1">
      <alignment horizontal="left"/>
      <protection locked="0"/>
    </xf>
    <xf numFmtId="9" fontId="3" fillId="0" borderId="18" xfId="2" applyFont="1" applyFill="1" applyBorder="1" applyAlignment="1" applyProtection="1">
      <alignment horizontal="left"/>
      <protection locked="0"/>
    </xf>
    <xf numFmtId="14" fontId="2" fillId="0" borderId="16" xfId="0" applyNumberFormat="1" applyFont="1" applyBorder="1" applyAlignment="1" applyProtection="1">
      <alignment horizontal="left"/>
      <protection locked="0"/>
    </xf>
    <xf numFmtId="14" fontId="2" fillId="0" borderId="17" xfId="0" applyNumberFormat="1" applyFont="1" applyBorder="1" applyAlignment="1" applyProtection="1">
      <alignment horizontal="left"/>
      <protection locked="0"/>
    </xf>
    <xf numFmtId="14" fontId="2" fillId="0" borderId="18" xfId="0" applyNumberFormat="1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2" xfId="0" applyFont="1" applyBorder="1" applyAlignment="1" applyProtection="1">
      <alignment horizontal="center"/>
      <protection locked="0"/>
    </xf>
    <xf numFmtId="0" fontId="2" fillId="3" borderId="16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11" fillId="5" borderId="12" xfId="0" applyFont="1" applyFill="1" applyBorder="1" applyAlignment="1" applyProtection="1">
      <alignment horizontal="left" vertical="center" wrapText="1"/>
      <protection hidden="1"/>
    </xf>
    <xf numFmtId="164" fontId="3" fillId="0" borderId="16" xfId="0" applyNumberFormat="1" applyFont="1" applyBorder="1" applyAlignment="1" applyProtection="1">
      <alignment horizontal="left"/>
      <protection locked="0"/>
    </xf>
    <xf numFmtId="164" fontId="3" fillId="0" borderId="17" xfId="0" applyNumberFormat="1" applyFont="1" applyBorder="1" applyAlignment="1" applyProtection="1">
      <alignment horizontal="left"/>
      <protection locked="0"/>
    </xf>
    <xf numFmtId="164" fontId="3" fillId="0" borderId="18" xfId="0" applyNumberFormat="1" applyFont="1" applyBorder="1" applyAlignment="1" applyProtection="1">
      <alignment horizontal="left"/>
      <protection locked="0"/>
    </xf>
    <xf numFmtId="10" fontId="8" fillId="0" borderId="12" xfId="2" applyNumberFormat="1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9" fillId="3" borderId="16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left"/>
    </xf>
    <xf numFmtId="0" fontId="13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8" borderId="11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5" fillId="8" borderId="9" xfId="0" applyFont="1" applyFill="1" applyBorder="1" applyAlignment="1" applyProtection="1">
      <alignment horizontal="left"/>
      <protection locked="0"/>
    </xf>
    <xf numFmtId="0" fontId="15" fillId="8" borderId="10" xfId="0" applyFont="1" applyFill="1" applyBorder="1" applyAlignment="1" applyProtection="1">
      <alignment horizontal="left"/>
      <protection locked="0"/>
    </xf>
    <xf numFmtId="0" fontId="15" fillId="8" borderId="4" xfId="0" applyFont="1" applyFill="1" applyBorder="1" applyAlignment="1" applyProtection="1">
      <alignment horizontal="left"/>
      <protection locked="0"/>
    </xf>
    <xf numFmtId="0" fontId="15" fillId="8" borderId="6" xfId="0" applyFont="1" applyFill="1" applyBorder="1" applyAlignment="1" applyProtection="1">
      <alignment horizontal="left"/>
      <protection locked="0"/>
    </xf>
    <xf numFmtId="0" fontId="15" fillId="8" borderId="8" xfId="0" applyFont="1" applyFill="1" applyBorder="1" applyAlignment="1" applyProtection="1">
      <alignment horizontal="left"/>
      <protection locked="0"/>
    </xf>
    <xf numFmtId="0" fontId="15" fillId="8" borderId="5" xfId="0" applyFont="1" applyFill="1" applyBorder="1" applyAlignment="1" applyProtection="1">
      <alignment horizontal="left"/>
      <protection locked="0"/>
    </xf>
    <xf numFmtId="0" fontId="5" fillId="8" borderId="12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 applyProtection="1">
      <alignment horizontal="center" vertical="center" wrapText="1"/>
      <protection locked="0"/>
    </xf>
    <xf numFmtId="0" fontId="5" fillId="8" borderId="12" xfId="0" applyFont="1" applyFill="1" applyBorder="1" applyAlignment="1" applyProtection="1">
      <alignment horizontal="center" vertical="center" wrapText="1"/>
      <protection locked="0"/>
    </xf>
    <xf numFmtId="0" fontId="11" fillId="9" borderId="12" xfId="0" applyFont="1" applyFill="1" applyBorder="1" applyAlignment="1" applyProtection="1">
      <alignment horizontal="left" vertical="center" wrapText="1"/>
      <protection hidden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44" fontId="11" fillId="8" borderId="12" xfId="1" applyFont="1" applyFill="1" applyBorder="1" applyAlignment="1" applyProtection="1">
      <alignment horizontal="center" wrapText="1"/>
      <protection locked="0"/>
    </xf>
    <xf numFmtId="0" fontId="5" fillId="9" borderId="16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/>
    </xf>
    <xf numFmtId="0" fontId="11" fillId="8" borderId="19" xfId="0" applyFont="1" applyFill="1" applyBorder="1" applyAlignment="1">
      <alignment horizontal="center"/>
    </xf>
    <xf numFmtId="8" fontId="11" fillId="8" borderId="19" xfId="1" applyNumberFormat="1" applyFont="1" applyFill="1" applyBorder="1" applyAlignment="1" applyProtection="1">
      <alignment horizontal="center"/>
    </xf>
    <xf numFmtId="8" fontId="11" fillId="8" borderId="20" xfId="1" applyNumberFormat="1" applyFont="1" applyFill="1" applyBorder="1" applyAlignment="1" applyProtection="1">
      <alignment horizontal="center"/>
    </xf>
    <xf numFmtId="0" fontId="11" fillId="8" borderId="23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10" fontId="11" fillId="8" borderId="14" xfId="2" applyNumberFormat="1" applyFont="1" applyFill="1" applyBorder="1" applyAlignment="1" applyProtection="1">
      <alignment horizontal="center"/>
    </xf>
    <xf numFmtId="10" fontId="11" fillId="8" borderId="15" xfId="2" applyNumberFormat="1" applyFont="1" applyFill="1" applyBorder="1" applyAlignment="1" applyProtection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4" formatCode="0.00%"/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48</xdr:row>
      <xdr:rowOff>95250</xdr:rowOff>
    </xdr:from>
    <xdr:ext cx="2342857" cy="942857"/>
    <xdr:pic>
      <xdr:nvPicPr>
        <xdr:cNvPr id="2" name="Picture 1">
          <a:extLst>
            <a:ext uri="{FF2B5EF4-FFF2-40B4-BE49-F238E27FC236}">
              <a16:creationId xmlns:a16="http://schemas.microsoft.com/office/drawing/2014/main" id="{2FCDA17D-B641-440A-982D-2C0646909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grayscl/>
        </a:blip>
        <a:stretch>
          <a:fillRect/>
        </a:stretch>
      </xdr:blipFill>
      <xdr:spPr>
        <a:xfrm>
          <a:off x="1219200" y="8654415"/>
          <a:ext cx="2342857" cy="942857"/>
        </a:xfrm>
        <a:prstGeom prst="rect">
          <a:avLst/>
        </a:prstGeom>
      </xdr:spPr>
    </xdr:pic>
    <xdr:clientData/>
  </xdr:oneCellAnchor>
  <xdr:oneCellAnchor>
    <xdr:from>
      <xdr:col>1</xdr:col>
      <xdr:colOff>571500</xdr:colOff>
      <xdr:row>55</xdr:row>
      <xdr:rowOff>123825</xdr:rowOff>
    </xdr:from>
    <xdr:ext cx="3200000" cy="1533333"/>
    <xdr:pic>
      <xdr:nvPicPr>
        <xdr:cNvPr id="3" name="Picture 2">
          <a:extLst>
            <a:ext uri="{FF2B5EF4-FFF2-40B4-BE49-F238E27FC236}">
              <a16:creationId xmlns:a16="http://schemas.microsoft.com/office/drawing/2014/main" id="{7AC0441E-9E87-411E-8877-4DC407AF1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grayscl/>
        </a:blip>
        <a:stretch>
          <a:fillRect/>
        </a:stretch>
      </xdr:blipFill>
      <xdr:spPr>
        <a:xfrm>
          <a:off x="781050" y="9888855"/>
          <a:ext cx="3200000" cy="1533333"/>
        </a:xfrm>
        <a:prstGeom prst="rect">
          <a:avLst/>
        </a:prstGeom>
        <a:effectLst>
          <a:outerShdw blurRad="50800" dist="50800" dir="5400000" algn="ctr" rotWithShape="0">
            <a:srgbClr val="0070C0"/>
          </a:outerShdw>
        </a:effectLst>
      </xdr:spPr>
    </xdr:pic>
    <xdr:clientData/>
  </xdr:oneCellAnchor>
  <xdr:oneCellAnchor>
    <xdr:from>
      <xdr:col>9</xdr:col>
      <xdr:colOff>352425</xdr:colOff>
      <xdr:row>25</xdr:row>
      <xdr:rowOff>133350</xdr:rowOff>
    </xdr:from>
    <xdr:ext cx="6847619" cy="580952"/>
    <xdr:pic>
      <xdr:nvPicPr>
        <xdr:cNvPr id="4" name="Picture 3">
          <a:extLst>
            <a:ext uri="{FF2B5EF4-FFF2-40B4-BE49-F238E27FC236}">
              <a16:creationId xmlns:a16="http://schemas.microsoft.com/office/drawing/2014/main" id="{DFD620C2-0D9D-40D7-B632-2C6B22175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5497830" y="4692015"/>
          <a:ext cx="6847619" cy="580952"/>
        </a:xfrm>
        <a:prstGeom prst="rect">
          <a:avLst/>
        </a:prstGeom>
        <a:blipFill>
          <a:blip xmlns:r="http://schemas.openxmlformats.org/officeDocument/2006/relationships" r:embed="rId4">
            <a:duotone>
              <a:prstClr val="black"/>
              <a:schemeClr val="tx2">
                <a:tint val="45000"/>
                <a:satMod val="400000"/>
              </a:schemeClr>
            </a:duotone>
          </a:blip>
          <a:tile tx="0" ty="0" sx="100000" sy="100000" flip="none" algn="tl"/>
        </a:blipFill>
        <a:effectLst>
          <a:outerShdw blurRad="50800" dist="50800" dir="5400000" algn="ctr" rotWithShape="0">
            <a:srgbClr val="0070C0"/>
          </a:outerShdw>
        </a:effectLst>
      </xdr:spPr>
    </xdr:pic>
    <xdr:clientData/>
  </xdr:oneCellAnchor>
  <xdr:oneCellAnchor>
    <xdr:from>
      <xdr:col>24</xdr:col>
      <xdr:colOff>476250</xdr:colOff>
      <xdr:row>25</xdr:row>
      <xdr:rowOff>28575</xdr:rowOff>
    </xdr:from>
    <xdr:ext cx="2266667" cy="1009525"/>
    <xdr:pic>
      <xdr:nvPicPr>
        <xdr:cNvPr id="5" name="Picture 4">
          <a:extLst>
            <a:ext uri="{FF2B5EF4-FFF2-40B4-BE49-F238E27FC236}">
              <a16:creationId xmlns:a16="http://schemas.microsoft.com/office/drawing/2014/main" id="{4A7B0FF5-7092-4377-813F-A80E759C4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grayscl/>
        </a:blip>
        <a:stretch>
          <a:fillRect/>
        </a:stretch>
      </xdr:blipFill>
      <xdr:spPr>
        <a:xfrm>
          <a:off x="14931390" y="4589145"/>
          <a:ext cx="2266667" cy="1009525"/>
        </a:xfrm>
        <a:prstGeom prst="rect">
          <a:avLst/>
        </a:prstGeom>
      </xdr:spPr>
    </xdr:pic>
    <xdr:clientData/>
  </xdr:oneCellAnchor>
  <xdr:oneCellAnchor>
    <xdr:from>
      <xdr:col>23</xdr:col>
      <xdr:colOff>238125</xdr:colOff>
      <xdr:row>32</xdr:row>
      <xdr:rowOff>95250</xdr:rowOff>
    </xdr:from>
    <xdr:ext cx="4142857" cy="1542857"/>
    <xdr:pic>
      <xdr:nvPicPr>
        <xdr:cNvPr id="6" name="Picture 5">
          <a:extLst>
            <a:ext uri="{FF2B5EF4-FFF2-40B4-BE49-F238E27FC236}">
              <a16:creationId xmlns:a16="http://schemas.microsoft.com/office/drawing/2014/main" id="{E843F8FB-6E7C-4CE9-BB86-21C866F7F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3784580" y="5873115"/>
          <a:ext cx="4142857" cy="1542857"/>
        </a:xfrm>
        <a:prstGeom prst="rect">
          <a:avLst/>
        </a:prstGeom>
      </xdr:spPr>
    </xdr:pic>
    <xdr:clientData/>
  </xdr:oneCellAnchor>
  <xdr:oneCellAnchor>
    <xdr:from>
      <xdr:col>31</xdr:col>
      <xdr:colOff>171450</xdr:colOff>
      <xdr:row>26</xdr:row>
      <xdr:rowOff>38100</xdr:rowOff>
    </xdr:from>
    <xdr:ext cx="3952875" cy="487463"/>
    <xdr:pic>
      <xdr:nvPicPr>
        <xdr:cNvPr id="7" name="Picture 6">
          <a:extLst>
            <a:ext uri="{FF2B5EF4-FFF2-40B4-BE49-F238E27FC236}">
              <a16:creationId xmlns:a16="http://schemas.microsoft.com/office/drawing/2014/main" id="{798C6EF8-2C38-431B-968F-9DD654ECA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duotone>
            <a:prstClr val="black"/>
            <a:schemeClr val="tx2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8789015" y="4772025"/>
          <a:ext cx="3952875" cy="487463"/>
        </a:xfrm>
        <a:prstGeom prst="rect">
          <a:avLst/>
        </a:prstGeom>
      </xdr:spPr>
    </xdr:pic>
    <xdr:clientData/>
  </xdr:oneCellAnchor>
  <xdr:twoCellAnchor editAs="oneCell">
    <xdr:from>
      <xdr:col>1</xdr:col>
      <xdr:colOff>38100</xdr:colOff>
      <xdr:row>0</xdr:row>
      <xdr:rowOff>142875</xdr:rowOff>
    </xdr:from>
    <xdr:to>
      <xdr:col>7</xdr:col>
      <xdr:colOff>354815</xdr:colOff>
      <xdr:row>6</xdr:row>
      <xdr:rowOff>48223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E99ED9B-82FD-51E3-C560-9A6866D5F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4084805" cy="101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26096</xdr:colOff>
      <xdr:row>0</xdr:row>
      <xdr:rowOff>3811</xdr:rowOff>
    </xdr:from>
    <xdr:to>
      <xdr:col>3</xdr:col>
      <xdr:colOff>729865</xdr:colOff>
      <xdr:row>5</xdr:row>
      <xdr:rowOff>82227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249EBA-8C2D-4A34-ABE7-44FC6F09F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815" y="3811"/>
          <a:ext cx="4094330" cy="10159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27</xdr:row>
      <xdr:rowOff>66675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956613-5D77-4549-A642-EB7AE70A941A}"/>
            </a:ext>
          </a:extLst>
        </xdr:cNvPr>
        <xdr:cNvSpPr txBox="1"/>
      </xdr:nvSpPr>
      <xdr:spPr>
        <a:xfrm>
          <a:off x="8877300" y="498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196215</xdr:colOff>
      <xdr:row>0</xdr:row>
      <xdr:rowOff>142175</xdr:rowOff>
    </xdr:from>
    <xdr:to>
      <xdr:col>3</xdr:col>
      <xdr:colOff>1388745</xdr:colOff>
      <xdr:row>5</xdr:row>
      <xdr:rowOff>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F7DBEE-1833-4B52-95A9-AAF878A68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" y="142175"/>
          <a:ext cx="3438525" cy="858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1">
  <a:themeElements>
    <a:clrScheme name="Invictus">
      <a:dk1>
        <a:sysClr val="windowText" lastClr="000000"/>
      </a:dk1>
      <a:lt1>
        <a:sysClr val="window" lastClr="FFFFFF"/>
      </a:lt1>
      <a:dk2>
        <a:srgbClr val="F0F0F0"/>
      </a:dk2>
      <a:lt2>
        <a:srgbClr val="E7E7E7"/>
      </a:lt2>
      <a:accent1>
        <a:srgbClr val="8A3005"/>
      </a:accent1>
      <a:accent2>
        <a:srgbClr val="818286"/>
      </a:accent2>
      <a:accent3>
        <a:srgbClr val="3A3A3C"/>
      </a:accent3>
      <a:accent4>
        <a:srgbClr val="682504"/>
      </a:accent4>
      <a:accent5>
        <a:srgbClr val="C54607"/>
      </a:accent5>
      <a:accent6>
        <a:srgbClr val="B3B3B5"/>
      </a:accent6>
      <a:hlink>
        <a:srgbClr val="8A3005"/>
      </a:hlink>
      <a:folHlink>
        <a:srgbClr val="81828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F4692-EA9E-492C-AB06-624FE193AD21}">
  <dimension ref="B3:AR66"/>
  <sheetViews>
    <sheetView showGridLines="0" workbookViewId="0">
      <selection activeCell="G29" sqref="G29"/>
    </sheetView>
  </sheetViews>
  <sheetFormatPr defaultColWidth="9.109375" defaultRowHeight="13.8" x14ac:dyDescent="0.25"/>
  <cols>
    <col min="1" max="1" width="3" style="1" customWidth="1"/>
    <col min="2" max="7" width="9.109375" style="1"/>
    <col min="8" max="8" width="14" style="1" customWidth="1"/>
    <col min="9" max="9" width="2.88671875" style="1" customWidth="1"/>
    <col min="10" max="22" width="9.109375" style="1"/>
    <col min="23" max="23" width="3.33203125" style="1" customWidth="1"/>
    <col min="24" max="24" width="13.33203125" style="1" customWidth="1"/>
    <col min="25" max="29" width="9.109375" style="1"/>
    <col min="30" max="30" width="12" style="1" customWidth="1"/>
    <col min="31" max="31" width="2.88671875" style="1" customWidth="1"/>
    <col min="32" max="16384" width="9.109375" style="1"/>
  </cols>
  <sheetData>
    <row r="3" spans="2:44" ht="20.399999999999999" x14ac:dyDescent="0.35">
      <c r="B3" s="3"/>
      <c r="C3" s="3"/>
      <c r="D3" s="3"/>
      <c r="E3" s="3"/>
      <c r="F3" s="3"/>
      <c r="G3" s="121" t="s">
        <v>130</v>
      </c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X3" s="121" t="s">
        <v>131</v>
      </c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3"/>
      <c r="AQ3" s="3"/>
      <c r="AR3" s="3"/>
    </row>
    <row r="7" spans="2:44" ht="14.4" thickBot="1" x14ac:dyDescent="0.3"/>
    <row r="8" spans="2:44" ht="14.4" thickBot="1" x14ac:dyDescent="0.3">
      <c r="B8" s="195" t="s">
        <v>0</v>
      </c>
      <c r="C8" s="196"/>
      <c r="D8" s="196"/>
      <c r="E8" s="196"/>
      <c r="F8" s="196"/>
      <c r="G8" s="196"/>
      <c r="H8" s="197"/>
      <c r="J8" s="195" t="s">
        <v>1</v>
      </c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7"/>
      <c r="X8" s="195" t="s">
        <v>0</v>
      </c>
      <c r="Y8" s="196"/>
      <c r="Z8" s="196"/>
      <c r="AA8" s="196"/>
      <c r="AB8" s="196"/>
      <c r="AC8" s="196"/>
      <c r="AD8" s="197"/>
      <c r="AF8" s="195" t="s">
        <v>1</v>
      </c>
      <c r="AG8" s="196"/>
      <c r="AH8" s="196"/>
      <c r="AI8" s="196"/>
      <c r="AJ8" s="196"/>
      <c r="AK8" s="196"/>
      <c r="AL8" s="196"/>
      <c r="AM8" s="196"/>
      <c r="AN8" s="196"/>
      <c r="AO8" s="197"/>
    </row>
    <row r="9" spans="2:44" x14ac:dyDescent="0.25">
      <c r="B9" s="87" t="s">
        <v>2</v>
      </c>
      <c r="H9" s="4"/>
      <c r="J9" s="87" t="s">
        <v>3</v>
      </c>
      <c r="V9" s="4"/>
      <c r="X9" s="87" t="s">
        <v>2</v>
      </c>
      <c r="AD9" s="4"/>
      <c r="AF9" s="87" t="s">
        <v>3</v>
      </c>
      <c r="AO9" s="4"/>
    </row>
    <row r="10" spans="2:44" x14ac:dyDescent="0.25">
      <c r="B10" s="2"/>
      <c r="H10" s="4"/>
      <c r="J10" s="2"/>
      <c r="V10" s="4"/>
      <c r="X10" s="2"/>
      <c r="AD10" s="4"/>
      <c r="AF10" s="2"/>
      <c r="AO10" s="4"/>
    </row>
    <row r="11" spans="2:44" x14ac:dyDescent="0.25">
      <c r="B11" s="87" t="s">
        <v>4</v>
      </c>
      <c r="H11" s="4"/>
      <c r="J11" s="87" t="s">
        <v>5</v>
      </c>
      <c r="V11" s="4"/>
      <c r="X11" s="87" t="s">
        <v>6</v>
      </c>
      <c r="AD11" s="4"/>
      <c r="AF11" s="87" t="s">
        <v>5</v>
      </c>
      <c r="AO11" s="4"/>
    </row>
    <row r="12" spans="2:44" x14ac:dyDescent="0.25">
      <c r="B12" s="2"/>
      <c r="C12" s="1" t="s">
        <v>7</v>
      </c>
      <c r="H12" s="4"/>
      <c r="J12" s="2"/>
      <c r="K12" s="1" t="s">
        <v>8</v>
      </c>
      <c r="V12" s="4"/>
      <c r="X12" s="2"/>
      <c r="Y12" s="92" t="s">
        <v>9</v>
      </c>
      <c r="Z12" s="92"/>
      <c r="AD12" s="4"/>
      <c r="AF12" s="2"/>
      <c r="AG12" s="1" t="s">
        <v>10</v>
      </c>
      <c r="AO12" s="4"/>
    </row>
    <row r="13" spans="2:44" x14ac:dyDescent="0.25">
      <c r="B13" s="2"/>
      <c r="H13" s="4"/>
      <c r="J13" s="2"/>
      <c r="K13" s="1" t="s">
        <v>11</v>
      </c>
      <c r="V13" s="4"/>
      <c r="X13" s="2"/>
      <c r="Y13" s="92" t="s">
        <v>12</v>
      </c>
      <c r="Z13" s="92"/>
      <c r="AD13" s="4"/>
      <c r="AF13" s="2"/>
      <c r="AG13" s="1" t="s">
        <v>13</v>
      </c>
      <c r="AO13" s="4"/>
    </row>
    <row r="14" spans="2:44" x14ac:dyDescent="0.25">
      <c r="B14" s="2"/>
      <c r="C14" s="1" t="s">
        <v>14</v>
      </c>
      <c r="H14" s="4"/>
      <c r="J14" s="2"/>
      <c r="K14" s="1" t="s">
        <v>15</v>
      </c>
      <c r="V14" s="4"/>
      <c r="X14" s="2"/>
      <c r="Y14" s="92" t="s">
        <v>16</v>
      </c>
      <c r="Z14" s="92"/>
      <c r="AD14" s="4"/>
      <c r="AF14" s="2"/>
      <c r="AG14" s="1" t="s">
        <v>17</v>
      </c>
      <c r="AO14" s="4"/>
    </row>
    <row r="15" spans="2:44" x14ac:dyDescent="0.25">
      <c r="B15" s="2"/>
      <c r="C15" s="1" t="s">
        <v>18</v>
      </c>
      <c r="H15" s="4"/>
      <c r="J15" s="2"/>
      <c r="K15" s="1" t="s">
        <v>19</v>
      </c>
      <c r="V15" s="4"/>
      <c r="X15" s="2"/>
      <c r="Y15" s="92" t="s">
        <v>20</v>
      </c>
      <c r="Z15" s="92"/>
      <c r="AD15" s="4"/>
      <c r="AF15" s="2"/>
      <c r="AO15" s="4"/>
    </row>
    <row r="16" spans="2:44" x14ac:dyDescent="0.25">
      <c r="B16" s="2"/>
      <c r="C16" s="1" t="s">
        <v>21</v>
      </c>
      <c r="H16" s="4"/>
      <c r="J16" s="2"/>
      <c r="K16" s="1" t="s">
        <v>22</v>
      </c>
      <c r="V16" s="4"/>
      <c r="X16" s="2"/>
      <c r="Y16" s="92" t="s">
        <v>23</v>
      </c>
      <c r="Z16" s="92"/>
      <c r="AD16" s="4"/>
      <c r="AF16" s="87" t="s">
        <v>24</v>
      </c>
      <c r="AO16" s="4"/>
    </row>
    <row r="17" spans="2:41" ht="14.4" thickBot="1" x14ac:dyDescent="0.3">
      <c r="B17" s="2"/>
      <c r="C17" s="1" t="s">
        <v>25</v>
      </c>
      <c r="H17" s="4"/>
      <c r="J17" s="2"/>
      <c r="K17" s="1" t="s">
        <v>26</v>
      </c>
      <c r="V17" s="4"/>
      <c r="X17" s="2"/>
      <c r="AD17" s="4"/>
      <c r="AF17" s="2"/>
      <c r="AO17" s="4"/>
    </row>
    <row r="18" spans="2:41" ht="18" x14ac:dyDescent="0.5">
      <c r="B18" s="2"/>
      <c r="H18" s="4"/>
      <c r="J18" s="2"/>
      <c r="K18" s="1" t="s">
        <v>27</v>
      </c>
      <c r="V18" s="4"/>
      <c r="X18" s="87" t="s">
        <v>28</v>
      </c>
      <c r="AD18" s="4"/>
      <c r="AF18" s="2"/>
      <c r="AG18" s="201" t="s">
        <v>29</v>
      </c>
      <c r="AH18" s="202"/>
      <c r="AI18" s="202"/>
      <c r="AJ18" s="202"/>
      <c r="AK18" s="202"/>
      <c r="AL18" s="202"/>
      <c r="AM18" s="202"/>
      <c r="AN18" s="203"/>
      <c r="AO18" s="4"/>
    </row>
    <row r="19" spans="2:41" ht="18.600000000000001" thickBot="1" x14ac:dyDescent="0.55000000000000004">
      <c r="B19" s="2"/>
      <c r="C19" s="122" t="s">
        <v>30</v>
      </c>
      <c r="D19" s="122"/>
      <c r="E19" s="122"/>
      <c r="F19" s="122"/>
      <c r="G19" s="122"/>
      <c r="H19" s="123"/>
      <c r="J19" s="2"/>
      <c r="K19" s="1" t="s">
        <v>31</v>
      </c>
      <c r="V19" s="4"/>
      <c r="X19" s="2"/>
      <c r="Y19" s="1" t="s">
        <v>32</v>
      </c>
      <c r="AD19" s="4"/>
      <c r="AF19" s="2"/>
      <c r="AG19" s="198" t="s">
        <v>33</v>
      </c>
      <c r="AH19" s="199"/>
      <c r="AI19" s="199"/>
      <c r="AJ19" s="199"/>
      <c r="AK19" s="199"/>
      <c r="AL19" s="199"/>
      <c r="AM19" s="199"/>
      <c r="AN19" s="200"/>
      <c r="AO19" s="4"/>
    </row>
    <row r="20" spans="2:41" ht="14.4" thickBot="1" x14ac:dyDescent="0.3">
      <c r="B20" s="2"/>
      <c r="C20" s="122"/>
      <c r="D20" s="122"/>
      <c r="E20" s="122"/>
      <c r="F20" s="122"/>
      <c r="G20" s="122"/>
      <c r="H20" s="123"/>
      <c r="J20" s="2"/>
      <c r="K20" s="1" t="s">
        <v>34</v>
      </c>
      <c r="V20" s="4"/>
      <c r="X20" s="2"/>
      <c r="AD20" s="4"/>
      <c r="AF20" s="86"/>
      <c r="AG20" s="39"/>
      <c r="AH20" s="39"/>
      <c r="AI20" s="39"/>
      <c r="AJ20" s="39"/>
      <c r="AK20" s="39"/>
      <c r="AL20" s="39"/>
      <c r="AM20" s="39"/>
      <c r="AN20" s="39"/>
      <c r="AO20" s="40"/>
    </row>
    <row r="21" spans="2:41" x14ac:dyDescent="0.25">
      <c r="B21" s="2"/>
      <c r="H21" s="4"/>
      <c r="J21" s="87"/>
      <c r="K21" s="1" t="s">
        <v>35</v>
      </c>
      <c r="V21" s="4"/>
      <c r="X21" s="87" t="s">
        <v>36</v>
      </c>
      <c r="AD21" s="4"/>
      <c r="AF21" s="94"/>
      <c r="AG21" s="94"/>
      <c r="AH21" s="94"/>
      <c r="AI21" s="94"/>
      <c r="AJ21" s="94"/>
      <c r="AK21" s="94"/>
      <c r="AL21" s="94"/>
      <c r="AM21" s="94"/>
      <c r="AN21" s="94"/>
      <c r="AO21" s="94"/>
    </row>
    <row r="22" spans="2:41" ht="14.4" thickBot="1" x14ac:dyDescent="0.3">
      <c r="B22" s="87" t="s">
        <v>6</v>
      </c>
      <c r="H22" s="4"/>
      <c r="J22" s="87"/>
      <c r="V22" s="4"/>
      <c r="X22" s="86"/>
      <c r="Y22" s="39" t="s">
        <v>37</v>
      </c>
      <c r="Z22" s="39"/>
      <c r="AA22" s="39"/>
      <c r="AB22" s="39"/>
      <c r="AC22" s="39"/>
      <c r="AD22" s="40"/>
    </row>
    <row r="23" spans="2:41" ht="14.4" thickBot="1" x14ac:dyDescent="0.3">
      <c r="B23" s="2"/>
      <c r="C23" s="92" t="s">
        <v>38</v>
      </c>
      <c r="D23" s="92"/>
      <c r="H23" s="4"/>
      <c r="J23" s="2"/>
      <c r="K23" s="1" t="s">
        <v>39</v>
      </c>
      <c r="V23" s="4"/>
    </row>
    <row r="24" spans="2:41" ht="14.4" thickBot="1" x14ac:dyDescent="0.3">
      <c r="B24" s="2"/>
      <c r="C24" s="92" t="s">
        <v>40</v>
      </c>
      <c r="D24" s="92"/>
      <c r="H24" s="4"/>
      <c r="J24" s="2"/>
      <c r="V24" s="4"/>
      <c r="X24" s="195" t="s">
        <v>41</v>
      </c>
      <c r="Y24" s="196"/>
      <c r="Z24" s="196"/>
      <c r="AA24" s="196"/>
      <c r="AB24" s="196"/>
      <c r="AC24" s="196"/>
      <c r="AD24" s="197"/>
      <c r="AF24" s="195" t="s">
        <v>42</v>
      </c>
      <c r="AG24" s="196"/>
      <c r="AH24" s="196"/>
      <c r="AI24" s="196"/>
      <c r="AJ24" s="196"/>
      <c r="AK24" s="196"/>
      <c r="AL24" s="197"/>
    </row>
    <row r="25" spans="2:41" x14ac:dyDescent="0.25">
      <c r="B25" s="2"/>
      <c r="C25" s="92" t="s">
        <v>43</v>
      </c>
      <c r="D25" s="92"/>
      <c r="H25" s="4"/>
      <c r="J25" s="87" t="s">
        <v>24</v>
      </c>
      <c r="V25" s="4"/>
      <c r="X25" s="124" t="s">
        <v>44</v>
      </c>
      <c r="Y25" s="125"/>
      <c r="Z25" s="125"/>
      <c r="AA25" s="125"/>
      <c r="AB25" s="125"/>
      <c r="AC25" s="125"/>
      <c r="AD25" s="126"/>
      <c r="AF25" s="127" t="s">
        <v>45</v>
      </c>
      <c r="AG25" s="128"/>
      <c r="AH25" s="128"/>
      <c r="AI25" s="128"/>
      <c r="AJ25" s="128"/>
      <c r="AK25" s="128"/>
      <c r="AL25" s="129"/>
    </row>
    <row r="26" spans="2:41" ht="14.25" customHeight="1" x14ac:dyDescent="0.25">
      <c r="B26" s="2"/>
      <c r="C26" s="92" t="s">
        <v>46</v>
      </c>
      <c r="D26" s="92"/>
      <c r="H26" s="4"/>
      <c r="J26" s="2"/>
      <c r="V26" s="4"/>
      <c r="X26" s="2"/>
      <c r="AD26" s="4"/>
      <c r="AF26" s="130"/>
      <c r="AG26" s="131"/>
      <c r="AH26" s="131"/>
      <c r="AI26" s="131"/>
      <c r="AJ26" s="131"/>
      <c r="AK26" s="131"/>
      <c r="AL26" s="132"/>
    </row>
    <row r="27" spans="2:41" x14ac:dyDescent="0.25">
      <c r="B27" s="2"/>
      <c r="C27" s="92" t="s">
        <v>47</v>
      </c>
      <c r="D27" s="92"/>
      <c r="H27" s="4"/>
      <c r="J27" s="2"/>
      <c r="V27" s="4"/>
      <c r="X27" s="2"/>
      <c r="AD27" s="4"/>
      <c r="AF27" s="2"/>
      <c r="AL27" s="4"/>
    </row>
    <row r="28" spans="2:41" x14ac:dyDescent="0.25">
      <c r="B28" s="2"/>
      <c r="C28" s="1" t="s">
        <v>48</v>
      </c>
      <c r="H28" s="4"/>
      <c r="J28" s="2"/>
      <c r="V28" s="4"/>
      <c r="X28" s="2"/>
      <c r="AD28" s="4"/>
      <c r="AF28" s="2"/>
      <c r="AL28" s="4"/>
    </row>
    <row r="29" spans="2:41" x14ac:dyDescent="0.25">
      <c r="B29" s="2"/>
      <c r="C29" s="1" t="s">
        <v>49</v>
      </c>
      <c r="H29" s="4"/>
      <c r="J29" s="2"/>
      <c r="V29" s="4"/>
      <c r="X29" s="2"/>
      <c r="AD29" s="4"/>
      <c r="AF29" s="2"/>
      <c r="AL29" s="4"/>
    </row>
    <row r="30" spans="2:41" ht="14.4" thickBot="1" x14ac:dyDescent="0.3">
      <c r="B30" s="2"/>
      <c r="H30" s="4"/>
      <c r="J30" s="2"/>
      <c r="V30" s="4"/>
      <c r="X30" s="2"/>
      <c r="AD30" s="4"/>
      <c r="AF30" s="86"/>
      <c r="AG30" s="39"/>
      <c r="AH30" s="39"/>
      <c r="AI30" s="39"/>
      <c r="AJ30" s="39"/>
      <c r="AK30" s="39"/>
      <c r="AL30" s="40"/>
    </row>
    <row r="31" spans="2:41" x14ac:dyDescent="0.25">
      <c r="B31" s="87" t="s">
        <v>50</v>
      </c>
      <c r="H31" s="4"/>
      <c r="J31" s="87" t="s">
        <v>51</v>
      </c>
      <c r="V31" s="4"/>
      <c r="X31" s="2"/>
      <c r="AD31" s="4"/>
    </row>
    <row r="32" spans="2:41" ht="14.4" thickBot="1" x14ac:dyDescent="0.3">
      <c r="B32" s="2"/>
      <c r="C32" s="92" t="s">
        <v>52</v>
      </c>
      <c r="D32" s="92"/>
      <c r="H32" s="4"/>
      <c r="J32" s="93"/>
      <c r="K32" s="39" t="s">
        <v>53</v>
      </c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0"/>
      <c r="X32" s="115" t="s">
        <v>54</v>
      </c>
      <c r="Y32" s="116"/>
      <c r="Z32" s="116"/>
      <c r="AA32" s="116"/>
      <c r="AB32" s="116"/>
      <c r="AC32" s="116"/>
      <c r="AD32" s="117"/>
    </row>
    <row r="33" spans="2:38" x14ac:dyDescent="0.25">
      <c r="B33" s="2"/>
      <c r="C33" s="92" t="s">
        <v>55</v>
      </c>
      <c r="D33" s="92"/>
      <c r="H33" s="4"/>
      <c r="X33" s="2"/>
      <c r="AD33" s="4"/>
    </row>
    <row r="34" spans="2:38" x14ac:dyDescent="0.25">
      <c r="B34" s="2"/>
      <c r="C34" s="92" t="s">
        <v>56</v>
      </c>
      <c r="D34" s="92"/>
      <c r="H34" s="4"/>
      <c r="X34" s="2"/>
      <c r="AD34" s="4"/>
    </row>
    <row r="35" spans="2:38" x14ac:dyDescent="0.25">
      <c r="B35" s="2"/>
      <c r="C35" s="92" t="s">
        <v>57</v>
      </c>
      <c r="D35" s="92"/>
      <c r="H35" s="4"/>
      <c r="X35" s="2"/>
      <c r="AD35" s="4"/>
    </row>
    <row r="36" spans="2:38" x14ac:dyDescent="0.25">
      <c r="B36" s="2"/>
      <c r="C36" s="92" t="s">
        <v>58</v>
      </c>
      <c r="D36" s="92"/>
      <c r="H36" s="4"/>
      <c r="X36" s="2"/>
      <c r="AD36" s="4"/>
    </row>
    <row r="37" spans="2:38" x14ac:dyDescent="0.25">
      <c r="B37" s="2"/>
      <c r="C37" s="1" t="s">
        <v>59</v>
      </c>
      <c r="H37" s="4"/>
      <c r="X37" s="2"/>
      <c r="AD37" s="4"/>
    </row>
    <row r="38" spans="2:38" x14ac:dyDescent="0.25">
      <c r="B38" s="2"/>
      <c r="C38" s="1" t="s">
        <v>60</v>
      </c>
      <c r="H38" s="4"/>
      <c r="X38" s="2"/>
      <c r="AD38" s="4"/>
      <c r="AF38" s="91"/>
      <c r="AG38" s="91"/>
      <c r="AH38" s="91"/>
      <c r="AI38" s="91"/>
      <c r="AJ38" s="91"/>
      <c r="AK38" s="91"/>
      <c r="AL38" s="91"/>
    </row>
    <row r="39" spans="2:38" x14ac:dyDescent="0.25">
      <c r="B39" s="2"/>
      <c r="H39" s="4"/>
      <c r="X39" s="2"/>
      <c r="AD39" s="4"/>
    </row>
    <row r="40" spans="2:38" x14ac:dyDescent="0.25">
      <c r="B40" s="2"/>
      <c r="H40" s="4"/>
      <c r="X40" s="2"/>
      <c r="AD40" s="4"/>
    </row>
    <row r="41" spans="2:38" x14ac:dyDescent="0.25">
      <c r="B41" s="87" t="s">
        <v>61</v>
      </c>
      <c r="H41" s="4"/>
      <c r="X41" s="2"/>
      <c r="AD41" s="4"/>
    </row>
    <row r="42" spans="2:38" x14ac:dyDescent="0.25">
      <c r="B42" s="2"/>
      <c r="C42" s="1" t="s">
        <v>62</v>
      </c>
      <c r="H42" s="4"/>
      <c r="X42" s="2"/>
      <c r="AD42" s="4"/>
    </row>
    <row r="43" spans="2:38" ht="14.4" thickBot="1" x14ac:dyDescent="0.3">
      <c r="B43" s="2"/>
      <c r="H43" s="4"/>
      <c r="X43" s="90" t="s">
        <v>63</v>
      </c>
      <c r="Y43" s="89"/>
      <c r="Z43" s="89"/>
      <c r="AA43" s="89"/>
      <c r="AB43" s="89"/>
      <c r="AC43" s="89"/>
      <c r="AD43" s="88"/>
    </row>
    <row r="44" spans="2:38" x14ac:dyDescent="0.25">
      <c r="B44" s="87" t="s">
        <v>36</v>
      </c>
      <c r="H44" s="4"/>
    </row>
    <row r="45" spans="2:38" ht="14.4" thickBot="1" x14ac:dyDescent="0.3">
      <c r="B45" s="86"/>
      <c r="C45" s="39" t="s">
        <v>64</v>
      </c>
      <c r="D45" s="39"/>
      <c r="E45" s="39"/>
      <c r="F45" s="39"/>
      <c r="G45" s="39"/>
      <c r="H45" s="40"/>
    </row>
    <row r="46" spans="2:38" ht="14.4" thickBot="1" x14ac:dyDescent="0.3"/>
    <row r="47" spans="2:38" ht="14.4" thickBot="1" x14ac:dyDescent="0.3">
      <c r="B47" s="195" t="s">
        <v>65</v>
      </c>
      <c r="C47" s="196"/>
      <c r="D47" s="196"/>
      <c r="E47" s="196"/>
      <c r="F47" s="196"/>
      <c r="G47" s="196"/>
      <c r="H47" s="197"/>
    </row>
    <row r="48" spans="2:38" x14ac:dyDescent="0.25">
      <c r="B48" s="124" t="s">
        <v>44</v>
      </c>
      <c r="C48" s="125"/>
      <c r="D48" s="125"/>
      <c r="E48" s="125"/>
      <c r="F48" s="125"/>
      <c r="G48" s="125"/>
      <c r="H48" s="126"/>
    </row>
    <row r="49" spans="2:8" x14ac:dyDescent="0.25">
      <c r="B49" s="2"/>
      <c r="H49" s="4"/>
    </row>
    <row r="50" spans="2:8" x14ac:dyDescent="0.25">
      <c r="B50" s="2"/>
      <c r="H50" s="4"/>
    </row>
    <row r="51" spans="2:8" x14ac:dyDescent="0.25">
      <c r="B51" s="2"/>
      <c r="H51" s="4"/>
    </row>
    <row r="52" spans="2:8" x14ac:dyDescent="0.25">
      <c r="B52" s="2"/>
      <c r="H52" s="4"/>
    </row>
    <row r="53" spans="2:8" x14ac:dyDescent="0.25">
      <c r="B53" s="2"/>
      <c r="H53" s="4"/>
    </row>
    <row r="54" spans="2:8" x14ac:dyDescent="0.25">
      <c r="B54" s="2"/>
      <c r="H54" s="4"/>
    </row>
    <row r="55" spans="2:8" x14ac:dyDescent="0.25">
      <c r="B55" s="115" t="s">
        <v>54</v>
      </c>
      <c r="C55" s="116"/>
      <c r="D55" s="116"/>
      <c r="E55" s="116"/>
      <c r="F55" s="116"/>
      <c r="G55" s="116"/>
      <c r="H55" s="117"/>
    </row>
    <row r="56" spans="2:8" x14ac:dyDescent="0.25">
      <c r="B56" s="2"/>
      <c r="H56" s="4"/>
    </row>
    <row r="57" spans="2:8" x14ac:dyDescent="0.25">
      <c r="B57" s="2"/>
      <c r="H57" s="4"/>
    </row>
    <row r="58" spans="2:8" x14ac:dyDescent="0.25">
      <c r="B58" s="2"/>
      <c r="H58" s="4"/>
    </row>
    <row r="59" spans="2:8" x14ac:dyDescent="0.25">
      <c r="B59" s="2"/>
      <c r="H59" s="4"/>
    </row>
    <row r="60" spans="2:8" x14ac:dyDescent="0.25">
      <c r="B60" s="2"/>
      <c r="H60" s="4"/>
    </row>
    <row r="61" spans="2:8" x14ac:dyDescent="0.25">
      <c r="B61" s="2"/>
      <c r="H61" s="4"/>
    </row>
    <row r="62" spans="2:8" x14ac:dyDescent="0.25">
      <c r="B62" s="2"/>
      <c r="H62" s="4"/>
    </row>
    <row r="63" spans="2:8" x14ac:dyDescent="0.25">
      <c r="B63" s="2"/>
      <c r="H63" s="4"/>
    </row>
    <row r="64" spans="2:8" x14ac:dyDescent="0.25">
      <c r="B64" s="2"/>
      <c r="H64" s="4"/>
    </row>
    <row r="65" spans="2:8" x14ac:dyDescent="0.25">
      <c r="B65" s="2"/>
      <c r="H65" s="4"/>
    </row>
    <row r="66" spans="2:8" ht="14.4" thickBot="1" x14ac:dyDescent="0.3">
      <c r="B66" s="118" t="s">
        <v>63</v>
      </c>
      <c r="C66" s="119"/>
      <c r="D66" s="119"/>
      <c r="E66" s="119"/>
      <c r="F66" s="119"/>
      <c r="G66" s="119"/>
      <c r="H66" s="120"/>
    </row>
  </sheetData>
  <sheetProtection algorithmName="SHA-512" hashValue="Lyn1BGX3ZXs5NY3jVmpNwHlZaLXw72UD6MA7owbrRdbf1458fs7F3WnSd/9hA/SMeV2qnX0YkDnm94AzCXmJsQ==" saltValue="DIEBFdSftzNgmQ5BFZIsXA==" spinCount="100000" sheet="1" objects="1" scenarios="1"/>
  <mergeCells count="18">
    <mergeCell ref="X25:AD25"/>
    <mergeCell ref="AF25:AL26"/>
    <mergeCell ref="G3:V3"/>
    <mergeCell ref="X3:AO3"/>
    <mergeCell ref="B8:H8"/>
    <mergeCell ref="J8:V8"/>
    <mergeCell ref="X8:AD8"/>
    <mergeCell ref="AF8:AO8"/>
    <mergeCell ref="AG18:AN18"/>
    <mergeCell ref="C19:H20"/>
    <mergeCell ref="AG19:AN19"/>
    <mergeCell ref="X24:AD24"/>
    <mergeCell ref="AF24:AL24"/>
    <mergeCell ref="X32:AD32"/>
    <mergeCell ref="B47:H47"/>
    <mergeCell ref="B48:H48"/>
    <mergeCell ref="B55:H55"/>
    <mergeCell ref="B66:H6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W97"/>
  <sheetViews>
    <sheetView showGridLines="0" tabSelected="1" zoomScale="73" zoomScaleNormal="85" workbookViewId="0">
      <selection activeCell="E23" sqref="E23"/>
    </sheetView>
  </sheetViews>
  <sheetFormatPr defaultColWidth="8.88671875" defaultRowHeight="13.8" x14ac:dyDescent="0.25"/>
  <cols>
    <col min="1" max="1" width="2.88671875" style="5" customWidth="1"/>
    <col min="2" max="2" width="28.5546875" style="24" customWidth="1"/>
    <col min="3" max="3" width="20.88671875" style="6" customWidth="1"/>
    <col min="4" max="4" width="27.6640625" style="6" bestFit="1" customWidth="1"/>
    <col min="5" max="5" width="20.88671875" style="6" customWidth="1"/>
    <col min="6" max="6" width="18.33203125" style="5" customWidth="1"/>
    <col min="7" max="7" width="24" style="5" customWidth="1"/>
    <col min="8" max="8" width="30.5546875" style="6" bestFit="1" customWidth="1"/>
    <col min="9" max="9" width="17.88671875" style="7" customWidth="1"/>
    <col min="10" max="10" width="15" style="6" customWidth="1"/>
    <col min="11" max="11" width="24" style="6" customWidth="1"/>
    <col min="12" max="12" width="33.5546875" style="6" customWidth="1"/>
    <col min="13" max="13" width="37.5546875" style="6" customWidth="1"/>
    <col min="14" max="14" width="13.6640625" style="6" customWidth="1"/>
    <col min="15" max="15" width="23.6640625" style="6" hidden="1" customWidth="1"/>
    <col min="16" max="16" width="20.33203125" style="5" customWidth="1"/>
    <col min="17" max="17" width="27.6640625" style="5" customWidth="1"/>
    <col min="18" max="18" width="17.33203125" style="5" bestFit="1" customWidth="1"/>
    <col min="19" max="19" width="14.44140625" style="5" bestFit="1" customWidth="1"/>
    <col min="20" max="20" width="8.88671875" style="5"/>
    <col min="21" max="21" width="13" style="5" customWidth="1"/>
    <col min="22" max="22" width="12.44140625" style="5" customWidth="1"/>
    <col min="23" max="16384" width="8.88671875" style="5"/>
  </cols>
  <sheetData>
    <row r="1" spans="1:17" x14ac:dyDescent="0.25">
      <c r="B1" s="95"/>
      <c r="C1" s="96"/>
      <c r="D1" s="96"/>
      <c r="E1" s="96"/>
      <c r="F1" s="1"/>
      <c r="G1" s="1"/>
      <c r="H1" s="96"/>
      <c r="I1" s="97"/>
      <c r="J1" s="96"/>
      <c r="K1" s="96"/>
      <c r="L1" s="96"/>
      <c r="M1" s="96"/>
      <c r="O1" s="96"/>
    </row>
    <row r="2" spans="1:17" x14ac:dyDescent="0.25">
      <c r="B2" s="95"/>
      <c r="C2" s="96"/>
      <c r="D2" s="96"/>
      <c r="E2" s="96"/>
      <c r="F2" s="1"/>
      <c r="G2" s="1"/>
      <c r="H2" s="96"/>
      <c r="I2" s="97"/>
      <c r="J2" s="96"/>
      <c r="K2" s="96"/>
      <c r="L2" s="96"/>
      <c r="M2" s="96"/>
      <c r="O2" s="96"/>
    </row>
    <row r="3" spans="1:17" ht="20.399999999999999" x14ac:dyDescent="0.35">
      <c r="B3" s="153" t="s">
        <v>132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49"/>
      <c r="O3" s="49"/>
      <c r="P3" s="49"/>
      <c r="Q3" s="49"/>
    </row>
    <row r="4" spans="1:17" x14ac:dyDescent="0.25">
      <c r="B4" s="95"/>
      <c r="C4" s="96"/>
      <c r="D4" s="96"/>
      <c r="E4" s="96"/>
      <c r="F4" s="98"/>
      <c r="G4" s="163" t="s">
        <v>66</v>
      </c>
      <c r="H4" s="163"/>
      <c r="I4" s="97"/>
      <c r="J4" s="96"/>
      <c r="K4" s="96"/>
      <c r="L4" s="96"/>
      <c r="M4" s="96"/>
      <c r="O4" s="96"/>
      <c r="P4" s="41"/>
    </row>
    <row r="5" spans="1:17" x14ac:dyDescent="0.25">
      <c r="A5" s="42"/>
      <c r="B5" s="99"/>
      <c r="C5" s="99"/>
      <c r="D5" s="99"/>
      <c r="E5" s="99"/>
      <c r="F5" s="100"/>
      <c r="G5" s="99"/>
      <c r="H5" s="99"/>
      <c r="I5" s="99"/>
      <c r="J5" s="99"/>
      <c r="K5" s="99"/>
      <c r="L5" s="99"/>
      <c r="M5" s="99"/>
      <c r="N5" s="42"/>
      <c r="O5" s="99"/>
      <c r="P5" s="43"/>
      <c r="Q5" s="42"/>
    </row>
    <row r="6" spans="1:17" x14ac:dyDescent="0.25">
      <c r="A6" s="42"/>
      <c r="B6" s="99"/>
      <c r="C6" s="99"/>
      <c r="D6" s="99"/>
      <c r="E6" s="99"/>
      <c r="F6" s="100"/>
      <c r="G6" s="1"/>
      <c r="H6" s="1"/>
      <c r="I6" s="1"/>
      <c r="J6" s="1"/>
      <c r="K6" s="1"/>
      <c r="L6" s="1"/>
      <c r="M6" s="1"/>
      <c r="N6" s="42"/>
      <c r="O6" s="1"/>
      <c r="P6" s="43"/>
      <c r="Q6" s="42"/>
    </row>
    <row r="7" spans="1:17" x14ac:dyDescent="0.25">
      <c r="A7" s="42"/>
      <c r="B7" s="207" t="s">
        <v>67</v>
      </c>
      <c r="C7" s="207"/>
      <c r="D7" s="207"/>
      <c r="E7" s="208" t="s">
        <v>68</v>
      </c>
      <c r="F7" s="208" t="s">
        <v>69</v>
      </c>
      <c r="H7" s="204" t="s">
        <v>70</v>
      </c>
      <c r="I7" s="208" t="s">
        <v>71</v>
      </c>
      <c r="J7" s="204" t="s">
        <v>72</v>
      </c>
      <c r="K7" s="42"/>
      <c r="L7" s="42"/>
      <c r="M7" s="42"/>
      <c r="N7" s="42"/>
      <c r="O7" s="42"/>
      <c r="P7" s="43"/>
      <c r="Q7" s="42"/>
    </row>
    <row r="8" spans="1:17" ht="14.25" customHeight="1" x14ac:dyDescent="0.25">
      <c r="A8" s="42"/>
      <c r="B8" s="165" t="s">
        <v>116</v>
      </c>
      <c r="C8" s="165"/>
      <c r="D8" s="165"/>
      <c r="E8" s="45">
        <v>12</v>
      </c>
      <c r="F8" s="84"/>
      <c r="G8" s="82">
        <f>INDEX(Lookup!F3:F6, MATCH(B8, Lookup!E3:E6, 0))</f>
        <v>3</v>
      </c>
      <c r="H8" s="101" t="s">
        <v>8</v>
      </c>
      <c r="I8" s="16">
        <f>$F$57</f>
        <v>0</v>
      </c>
      <c r="J8" s="102" t="s">
        <v>74</v>
      </c>
      <c r="K8" s="42"/>
      <c r="L8" s="42"/>
      <c r="M8" s="42"/>
      <c r="N8" s="42"/>
      <c r="O8" s="42"/>
      <c r="P8" s="43"/>
      <c r="Q8" s="42"/>
    </row>
    <row r="9" spans="1:17" x14ac:dyDescent="0.25">
      <c r="A9" s="42"/>
      <c r="B9" s="5"/>
      <c r="C9" s="5"/>
      <c r="D9" s="5"/>
      <c r="E9" s="5"/>
      <c r="F9" s="80"/>
      <c r="H9" s="101" t="s">
        <v>11</v>
      </c>
      <c r="I9" s="17">
        <f>$L$57</f>
        <v>0</v>
      </c>
      <c r="J9" s="102" t="s">
        <v>74</v>
      </c>
      <c r="K9" s="42"/>
      <c r="L9" s="42"/>
      <c r="M9" s="42"/>
      <c r="N9" s="42"/>
      <c r="O9" s="42"/>
      <c r="P9" s="43"/>
      <c r="Q9" s="42"/>
    </row>
    <row r="10" spans="1:17" ht="14.25" customHeight="1" x14ac:dyDescent="0.25">
      <c r="A10" s="42"/>
      <c r="B10" s="211" t="s">
        <v>75</v>
      </c>
      <c r="C10" s="212" t="s">
        <v>71</v>
      </c>
      <c r="D10" s="211" t="s">
        <v>72</v>
      </c>
      <c r="E10" s="5"/>
      <c r="F10" s="81"/>
      <c r="H10" s="101" t="s">
        <v>15</v>
      </c>
      <c r="I10" s="33" t="str">
        <f>IF(G8=8,SUM(C13:C17), "")</f>
        <v/>
      </c>
      <c r="J10" s="102" t="s">
        <v>74</v>
      </c>
      <c r="K10" s="42"/>
      <c r="L10" s="42"/>
      <c r="M10" s="42"/>
      <c r="N10" s="42"/>
      <c r="O10" s="42"/>
      <c r="P10" s="43"/>
      <c r="Q10" s="42"/>
    </row>
    <row r="11" spans="1:17" x14ac:dyDescent="0.25">
      <c r="A11" s="42"/>
      <c r="B11" s="105"/>
      <c r="C11" s="106"/>
      <c r="D11" s="107"/>
      <c r="E11" s="5"/>
      <c r="F11" s="81"/>
      <c r="H11" s="101" t="s">
        <v>19</v>
      </c>
      <c r="I11" s="33" t="str">
        <f>IFERROR(C12-I10, "")</f>
        <v/>
      </c>
      <c r="J11" s="102" t="s">
        <v>74</v>
      </c>
      <c r="K11" s="42"/>
      <c r="L11" s="42"/>
      <c r="M11" s="42"/>
      <c r="N11" s="42"/>
      <c r="O11" s="42"/>
      <c r="P11" s="43"/>
      <c r="Q11" s="42"/>
    </row>
    <row r="12" spans="1:17" ht="14.25" customHeight="1" x14ac:dyDescent="0.25">
      <c r="A12" s="42"/>
      <c r="B12" s="21" t="str">
        <f>IF(G8=1, "Gross Receipts (All Months)", IF(G8=2, "Business Expense Percentage", IF(G8=3, "", IF(G8=4, "Gross Receipts (All Months)", ""))))</f>
        <v/>
      </c>
      <c r="C12" s="19"/>
      <c r="D12" s="20" t="str">
        <f>IF(G8=1, "Input From CPA P&amp;L", IF(G8=2, "Input From Expense Statement", IF(G8=3, "Input From 50% Net Margin", IF(G8=4, "CPA Prepared P&amp;L Statement", ""))))</f>
        <v>Input From 50% Net Margin</v>
      </c>
      <c r="E12" s="5"/>
      <c r="F12" s="81"/>
      <c r="H12" s="101" t="s">
        <v>22</v>
      </c>
      <c r="I12" s="31">
        <f>IF(G8=2, MAX(C12, 0.1)*I9,IF(G8=3, F8*I9, ""))</f>
        <v>0</v>
      </c>
      <c r="J12" s="102" t="s">
        <v>74</v>
      </c>
      <c r="K12" s="42"/>
      <c r="L12" s="42"/>
      <c r="M12" s="42"/>
      <c r="N12" s="42"/>
      <c r="O12" s="42"/>
    </row>
    <row r="13" spans="1:17" ht="14.25" customHeight="1" x14ac:dyDescent="0.25">
      <c r="A13" s="42"/>
      <c r="B13" s="21" t="str">
        <f>IF(G8=1, "Net Total Income (All Months)", IF(G8=2, "", IF(G8=3, "", IF(G8=4, "Net Total Income (All Months)", ""))))</f>
        <v/>
      </c>
      <c r="C13" s="19"/>
      <c r="D13" s="20" t="str">
        <f>IF(G8=1, "Input From CPA P&amp;L", IF(G8=2, "", IF(G8=3, "Input From 50% Net Margin", IF(G8=4, "CPA Prepared P&amp;L Statement", ""))))</f>
        <v>Input From 50% Net Margin</v>
      </c>
      <c r="E13" s="5"/>
      <c r="F13" s="81"/>
      <c r="H13" s="101" t="s">
        <v>26</v>
      </c>
      <c r="I13" s="31" t="str">
        <f>IF(G8=3,"", "")</f>
        <v/>
      </c>
      <c r="J13" s="102" t="s">
        <v>74</v>
      </c>
      <c r="K13" s="42"/>
      <c r="L13" s="42"/>
      <c r="M13" s="42"/>
      <c r="N13" s="42"/>
      <c r="O13" s="42"/>
    </row>
    <row r="14" spans="1:17" ht="14.25" customHeight="1" x14ac:dyDescent="0.25">
      <c r="A14" s="42"/>
      <c r="B14" s="21" t="str">
        <f>IF(G8=1, "", IF(G8=2, "", IF(G8=3, "", "")))</f>
        <v/>
      </c>
      <c r="C14" s="29"/>
      <c r="D14" s="20" t="str">
        <f>IF(G8=1, "", IF(G8=2, "", IF(G8=3, "Input From 50% Net Margin", "")))</f>
        <v>Input From 50% Net Margin</v>
      </c>
      <c r="E14" s="5"/>
      <c r="F14" s="81"/>
      <c r="H14" s="101" t="s">
        <v>27</v>
      </c>
      <c r="I14" s="18">
        <f>COUNTA(F32:F56)</f>
        <v>0</v>
      </c>
      <c r="J14" s="102" t="s">
        <v>74</v>
      </c>
      <c r="K14" s="42"/>
      <c r="L14" s="42"/>
      <c r="M14" s="42"/>
      <c r="N14" s="42"/>
      <c r="O14" s="42"/>
    </row>
    <row r="15" spans="1:17" x14ac:dyDescent="0.25">
      <c r="A15" s="42"/>
      <c r="B15" s="21" t="str">
        <f>IF(G8=1, "", IF(G8=2, "", IF(G8=3, "", "")))</f>
        <v/>
      </c>
      <c r="C15" s="29"/>
      <c r="D15" s="20" t="str">
        <f>IF(G8=1, "", IF(G8=2, "", IF(G8=3, "Input From 50% Net Margin", "")))</f>
        <v>Input From 50% Net Margin</v>
      </c>
      <c r="E15" s="42"/>
      <c r="F15" s="80"/>
      <c r="H15" s="101" t="s">
        <v>31</v>
      </c>
      <c r="I15" s="31" t="e">
        <f>IF(G8=1,(I9/I14)*L60,IF(G8=2,((I9-I12)/I14)*L60,IF(G8=3,((I9-I12)/I14)*L60,IF(G8=4,((I8-O57)/I14)*L60,""))))</f>
        <v>#DIV/0!</v>
      </c>
      <c r="J15" s="102" t="s">
        <v>74</v>
      </c>
      <c r="K15" s="42"/>
      <c r="L15" s="42"/>
      <c r="M15" s="42"/>
      <c r="N15" s="42"/>
      <c r="O15" s="42"/>
    </row>
    <row r="16" spans="1:17" x14ac:dyDescent="0.25">
      <c r="A16" s="42"/>
      <c r="B16" s="21" t="str">
        <f>IF(G8=1, "", IF(G8=2, "", IF(G8=3, "", "")))</f>
        <v/>
      </c>
      <c r="C16" s="29"/>
      <c r="D16" s="20" t="str">
        <f>IF(G8=1, "", IF(G8=2, "", IF(G8=3, "Input From 50% Net Margin", "")))</f>
        <v>Input From 50% Net Margin</v>
      </c>
      <c r="E16" s="42"/>
      <c r="F16" s="80"/>
      <c r="H16" s="101" t="s">
        <v>34</v>
      </c>
      <c r="I16" s="16" t="e">
        <f>IF(G8=1, MIN(C11, I15), IF(G8=2, MIN(I15, C11), IF(G8=3, MIN(C11, I15), IF(G8=4, MIN(I15, C11), ""))))</f>
        <v>#DIV/0!</v>
      </c>
      <c r="J16" s="102" t="s">
        <v>74</v>
      </c>
      <c r="K16" s="42"/>
      <c r="L16" s="42"/>
      <c r="M16" s="42"/>
      <c r="N16" s="42"/>
      <c r="O16" s="42"/>
    </row>
    <row r="17" spans="1:17" x14ac:dyDescent="0.25">
      <c r="A17" s="42"/>
      <c r="B17" s="21" t="str">
        <f>IF(G8=1, "", IF(G8=2, "", IF(G8=3, "", "")))</f>
        <v/>
      </c>
      <c r="C17" s="29"/>
      <c r="D17" s="20" t="str">
        <f>IF(G8=1, "", IF(G8=2, "", IF(G8=3, "Input From 50% Net Margin", "")))</f>
        <v>Input From 50% Net Margin</v>
      </c>
      <c r="E17" s="42"/>
      <c r="F17" s="80"/>
      <c r="H17" s="101" t="s">
        <v>35</v>
      </c>
      <c r="I17" s="32" t="str">
        <f>IF(OR(G8=1),I15/(C12/E8*L60),IF(G8=4,(I9/I14)/(C12/INT(LEFT($E$8, 2))),""))</f>
        <v/>
      </c>
      <c r="J17" s="102" t="s">
        <v>74</v>
      </c>
      <c r="K17" s="42"/>
    </row>
    <row r="18" spans="1:17" x14ac:dyDescent="0.25">
      <c r="A18" s="42"/>
      <c r="B18" s="42"/>
      <c r="C18" s="42"/>
      <c r="D18" s="42"/>
      <c r="E18" s="42"/>
      <c r="F18" s="80"/>
      <c r="H18" s="44"/>
      <c r="I18" s="44"/>
      <c r="J18" s="5"/>
      <c r="K18" s="42"/>
      <c r="L18" s="47"/>
      <c r="M18" s="48"/>
      <c r="N18" s="48"/>
      <c r="O18" s="47"/>
    </row>
    <row r="19" spans="1:17" ht="14.25" customHeight="1" x14ac:dyDescent="0.25">
      <c r="A19" s="42"/>
      <c r="B19" s="42"/>
      <c r="C19" s="42"/>
      <c r="D19" s="42"/>
      <c r="E19" s="42"/>
      <c r="F19" s="80"/>
      <c r="H19" s="206" t="s">
        <v>76</v>
      </c>
      <c r="I19" s="206" t="e">
        <f>IF(AND(SUM(N32:N43)&gt;=5, SUM(N32:N34)=0), "Loan Exceeds NSF Criteria",
IF(AND(SUM(N32:N43)&gt;=5),"Loan Exceeds NSF Criteria",
IF(AND(SUM(N32:N33)&gt;=1, SUM(N32:N43)&gt;3), "Loan Exceeds NSF Criteria",
IF(AND(OR(G8=1, G8=3, G8=4), AND((1-(I9/C13))&lt;0.1, (I9/C13)&lt;1)), "Warning: Expenses &lt; 10%",
IF(AND(G8=3, L65&gt;2000000), "Annual Sales Exceeded",
IF(AND(G8=3, L66&gt;10), "Employee Limit Exceeded",
IF(OR(L60=0, L60=""), "Percentage of Ownership Missing",
IF(AND(G8=2, C12&lt;0.1), "Business Expense Percentage Below 10% Threshold", "OK"))))))))</f>
        <v>#DIV/0!</v>
      </c>
      <c r="J19" s="206"/>
      <c r="K19" s="42"/>
      <c r="L19" s="209" t="s">
        <v>77</v>
      </c>
      <c r="M19" s="173"/>
      <c r="N19" s="173"/>
      <c r="O19" s="169" t="s">
        <v>77</v>
      </c>
    </row>
    <row r="20" spans="1:17" x14ac:dyDescent="0.25">
      <c r="A20" s="42"/>
      <c r="B20" s="42"/>
      <c r="C20" s="42"/>
      <c r="D20" s="42"/>
      <c r="E20" s="42"/>
      <c r="F20" s="80"/>
      <c r="H20" s="206"/>
      <c r="I20" s="206"/>
      <c r="J20" s="206"/>
      <c r="K20" s="42"/>
      <c r="L20" s="209"/>
      <c r="M20" s="173"/>
      <c r="N20" s="173"/>
      <c r="O20" s="169"/>
    </row>
    <row r="21" spans="1:17" x14ac:dyDescent="0.25">
      <c r="A21" s="42"/>
      <c r="B21" s="42"/>
      <c r="C21" s="42"/>
      <c r="D21" s="42"/>
      <c r="E21" s="42"/>
      <c r="F21" s="80"/>
      <c r="H21" s="97"/>
      <c r="J21" s="7"/>
      <c r="K21" s="42"/>
      <c r="L21" s="209"/>
      <c r="M21" s="173"/>
      <c r="N21" s="173"/>
      <c r="O21" s="169"/>
    </row>
    <row r="22" spans="1:17" x14ac:dyDescent="0.25">
      <c r="A22" s="42"/>
      <c r="B22" s="42"/>
      <c r="C22" s="42"/>
      <c r="D22" s="42"/>
      <c r="E22" s="42"/>
      <c r="F22" s="42"/>
      <c r="H22" s="210" t="s">
        <v>78</v>
      </c>
      <c r="I22" s="210" t="str">
        <f>IF(AND(OR(G8=1),I17&lt;0.8),"Deposits Outside of 20% Tolerance",
IF(AND(G8=1,COUNTA(F32:F56)&lt;2),"Min 2 Months Required",
IF(AND(G8=2,AND(INT(LEFT($E$8,2))=24,$I$14&lt;24)),"Min 24 Months Required",
IF(AND(G8=3,AND(INT(LEFT($E$8,2))=24,$I$14&lt;24)),"Min 24 Months Required",
IF(AND(G8=4,AND(INT(LEFT($E$8,2))=24,$I$14&lt;24)),"Min 24 Months Required",
IF(AND(G8=2,AND(INT(LEFT($E$8,2))=12,$I$14&lt;12)),"Min 12 Months Required",
IF(AND(G8=2,AND(INT(LEFT($E$8,2))=12,$I$14&lt;12)),"Min 12 Months Required",
IF(AND(G8=3,AND(INT(LEFT($E$8,2))=12,$I$14&lt;12)),"Min 12 Months Required",
IF(AND(G8=4,AND(INT(LEFT($E$8,2))=12,$I$14&lt;12)),"Min 12 Months Required",
IF(AND(G8=1),TEXT(C13/E8*L60,"$#,##0.00"),
IF(AND(OR(G8=3),(I9/I14)&lt;I16),TEXT(I9/I14,"$#,##0.00"),TEXT(I16,"$#,##0.00"))))))))))))</f>
        <v>Min 12 Months Required</v>
      </c>
      <c r="J22" s="210"/>
      <c r="K22" s="42"/>
      <c r="L22" s="209"/>
      <c r="M22" s="173"/>
      <c r="N22" s="173"/>
      <c r="O22" s="169"/>
    </row>
    <row r="23" spans="1:17" x14ac:dyDescent="0.25">
      <c r="A23" s="42"/>
      <c r="B23" s="42"/>
      <c r="C23" s="42"/>
      <c r="D23" s="42"/>
      <c r="E23" s="42"/>
      <c r="F23" s="42"/>
      <c r="H23" s="210"/>
      <c r="I23" s="210"/>
      <c r="J23" s="210"/>
      <c r="K23" s="42"/>
      <c r="L23" s="209"/>
      <c r="M23" s="173"/>
      <c r="N23" s="173"/>
      <c r="O23" s="169"/>
    </row>
    <row r="24" spans="1:17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7"/>
      <c r="L24" s="48"/>
      <c r="M24" s="48"/>
      <c r="N24" s="42"/>
      <c r="O24" s="48"/>
    </row>
    <row r="25" spans="1:17" ht="27.6" x14ac:dyDescent="0.25">
      <c r="A25" s="42"/>
      <c r="B25" s="42"/>
      <c r="C25" s="42"/>
      <c r="D25" s="42"/>
      <c r="E25" s="42"/>
      <c r="F25" s="42"/>
      <c r="H25" s="216" t="s">
        <v>79</v>
      </c>
      <c r="I25" s="108" t="e">
        <f>+(I8/I14)*50%</f>
        <v>#DIV/0!</v>
      </c>
      <c r="J25" s="42"/>
      <c r="K25" s="47"/>
      <c r="L25" s="48"/>
      <c r="M25" s="48"/>
      <c r="N25" s="42"/>
      <c r="O25" s="48"/>
    </row>
    <row r="26" spans="1:17" x14ac:dyDescent="0.25">
      <c r="A26" s="42"/>
      <c r="B26" s="42"/>
      <c r="C26" s="42"/>
      <c r="D26" s="42"/>
      <c r="E26" s="42"/>
      <c r="F26" s="42"/>
      <c r="J26" s="42"/>
      <c r="K26" s="47"/>
      <c r="L26" s="48"/>
      <c r="M26" s="48"/>
      <c r="N26" s="42"/>
      <c r="O26" s="48"/>
    </row>
    <row r="27" spans="1:17" x14ac:dyDescent="0.25">
      <c r="A27" s="42"/>
      <c r="B27" s="42"/>
      <c r="C27" s="42"/>
      <c r="D27" s="42"/>
      <c r="E27" s="42"/>
      <c r="F27" s="42"/>
      <c r="H27" s="79"/>
      <c r="J27" s="42"/>
      <c r="K27" s="47"/>
      <c r="L27" s="48"/>
      <c r="M27" s="48"/>
      <c r="N27" s="42"/>
      <c r="O27" s="48"/>
    </row>
    <row r="28" spans="1:17" x14ac:dyDescent="0.25">
      <c r="A28" s="42"/>
      <c r="B28" s="42"/>
      <c r="C28" s="42"/>
      <c r="D28" s="42"/>
      <c r="E28" s="42"/>
      <c r="F28" s="42"/>
      <c r="J28" s="42"/>
      <c r="K28" s="47"/>
      <c r="L28" s="48"/>
      <c r="M28" s="48"/>
      <c r="N28" s="42"/>
      <c r="O28" s="48"/>
    </row>
    <row r="29" spans="1:17" x14ac:dyDescent="0.25">
      <c r="A29" s="42"/>
      <c r="B29" s="42"/>
      <c r="C29" s="42"/>
      <c r="D29" s="42"/>
      <c r="E29" s="42"/>
      <c r="F29" s="42"/>
      <c r="J29" s="42"/>
      <c r="K29" s="47"/>
      <c r="L29" s="48"/>
      <c r="M29" s="48"/>
      <c r="N29" s="42"/>
      <c r="O29" s="48"/>
    </row>
    <row r="30" spans="1:17" x14ac:dyDescent="0.25">
      <c r="A30" s="42"/>
      <c r="B30" s="42"/>
      <c r="C30" s="42"/>
      <c r="D30" s="42"/>
      <c r="E30" s="42"/>
      <c r="F30" s="42"/>
      <c r="G30" s="44"/>
      <c r="H30" s="44"/>
      <c r="I30" s="5"/>
      <c r="J30" s="42"/>
      <c r="K30" s="47"/>
      <c r="L30" s="48"/>
      <c r="M30" s="48"/>
      <c r="N30" s="42"/>
      <c r="O30" s="48"/>
      <c r="P30" s="43"/>
      <c r="Q30" s="42"/>
    </row>
    <row r="31" spans="1:17" ht="28.5" customHeight="1" x14ac:dyDescent="0.25">
      <c r="B31" s="204" t="s">
        <v>80</v>
      </c>
      <c r="C31" s="204" t="s">
        <v>81</v>
      </c>
      <c r="D31" s="204" t="s">
        <v>82</v>
      </c>
      <c r="E31" s="204" t="s">
        <v>83</v>
      </c>
      <c r="F31" s="204" t="s">
        <v>84</v>
      </c>
      <c r="G31" s="213" t="s">
        <v>85</v>
      </c>
      <c r="H31" s="214"/>
      <c r="I31" s="214"/>
      <c r="J31" s="214"/>
      <c r="K31" s="215"/>
      <c r="L31" s="204" t="s">
        <v>86</v>
      </c>
      <c r="M31" s="204" t="s">
        <v>87</v>
      </c>
      <c r="N31" s="204" t="s">
        <v>88</v>
      </c>
      <c r="O31" s="85" t="s">
        <v>89</v>
      </c>
    </row>
    <row r="32" spans="1:17" x14ac:dyDescent="0.25">
      <c r="B32" s="46">
        <v>2024</v>
      </c>
      <c r="C32" s="46" t="s">
        <v>125</v>
      </c>
      <c r="D32" s="15"/>
      <c r="E32" s="15"/>
      <c r="F32" s="14"/>
      <c r="G32" s="14"/>
      <c r="H32" s="14"/>
      <c r="I32" s="14"/>
      <c r="J32" s="14"/>
      <c r="K32" s="14"/>
      <c r="L32" s="25">
        <f t="shared" ref="L32:L56" si="0">F32-SUM(G32:K32)</f>
        <v>0</v>
      </c>
      <c r="M32" s="22"/>
      <c r="N32" s="30">
        <v>0</v>
      </c>
      <c r="O32" s="25"/>
    </row>
    <row r="33" spans="2:22" x14ac:dyDescent="0.25">
      <c r="B33" s="50">
        <f>IF(C33=" "," ",IF(C33="December",B32-1,B32))</f>
        <v>2024</v>
      </c>
      <c r="C33" s="50" t="str">
        <f>IF(C32="January","December",IF(C32="February","January",IF(C32="March","February",IF(C32="April","March",(IF(C32="May","April",IF(C32="June","May",IF(C32="July","June",IF(C32="August","July",IF(C32="September","August",IF(C32="October","September",IF(C32="November","October",IF(C32="December","November"," ")))))))))))))</f>
        <v>October</v>
      </c>
      <c r="D33" s="15"/>
      <c r="E33" s="15"/>
      <c r="F33" s="14"/>
      <c r="G33" s="14"/>
      <c r="H33" s="14"/>
      <c r="I33" s="14"/>
      <c r="J33" s="14"/>
      <c r="K33" s="14"/>
      <c r="L33" s="25">
        <f t="shared" si="0"/>
        <v>0</v>
      </c>
      <c r="M33" s="22"/>
      <c r="N33" s="30">
        <v>0</v>
      </c>
      <c r="O33" s="25"/>
      <c r="V33" s="7"/>
    </row>
    <row r="34" spans="2:22" x14ac:dyDescent="0.25">
      <c r="B34" s="50">
        <f t="shared" ref="B34:B43" si="1">IF(C34=" "," ",IF(C34="December",B33-1,B33))</f>
        <v>2024</v>
      </c>
      <c r="C34" s="50" t="str">
        <f t="shared" ref="C34:C56" si="2">IF(C33="January","December",IF(C33="February","January",IF(C33="March","February",IF(C33="April","March",(IF(C33="May","April",IF(C33="June","May",IF(C33="July","June",IF(C33="August","July",IF(C33="September","August",IF(C33="October","September",IF(C33="November","October",IF(C33="December","November"," ")))))))))))))</f>
        <v>September</v>
      </c>
      <c r="D34" s="15"/>
      <c r="E34" s="15"/>
      <c r="F34" s="14"/>
      <c r="G34" s="14"/>
      <c r="H34" s="14"/>
      <c r="I34" s="14"/>
      <c r="J34" s="14"/>
      <c r="K34" s="14"/>
      <c r="L34" s="25">
        <f t="shared" si="0"/>
        <v>0</v>
      </c>
      <c r="M34" s="22"/>
      <c r="N34" s="30">
        <v>0</v>
      </c>
      <c r="O34" s="25"/>
      <c r="V34" s="26"/>
    </row>
    <row r="35" spans="2:22" x14ac:dyDescent="0.25">
      <c r="B35" s="50">
        <f t="shared" si="1"/>
        <v>2024</v>
      </c>
      <c r="C35" s="50" t="str">
        <f t="shared" si="2"/>
        <v>August</v>
      </c>
      <c r="D35" s="15"/>
      <c r="E35" s="15"/>
      <c r="F35" s="14"/>
      <c r="G35" s="14"/>
      <c r="H35" s="14"/>
      <c r="I35" s="14"/>
      <c r="J35" s="14"/>
      <c r="K35" s="14"/>
      <c r="L35" s="25">
        <f t="shared" si="0"/>
        <v>0</v>
      </c>
      <c r="M35" s="22"/>
      <c r="N35" s="30">
        <v>0</v>
      </c>
      <c r="O35" s="25"/>
      <c r="V35" s="26"/>
    </row>
    <row r="36" spans="2:22" x14ac:dyDescent="0.25">
      <c r="B36" s="50">
        <f t="shared" si="1"/>
        <v>2024</v>
      </c>
      <c r="C36" s="50" t="str">
        <f t="shared" si="2"/>
        <v>July</v>
      </c>
      <c r="D36" s="15"/>
      <c r="E36" s="15"/>
      <c r="F36" s="14"/>
      <c r="G36" s="14"/>
      <c r="H36" s="14"/>
      <c r="I36" s="14"/>
      <c r="J36" s="14"/>
      <c r="K36" s="14"/>
      <c r="L36" s="25">
        <f t="shared" si="0"/>
        <v>0</v>
      </c>
      <c r="M36" s="22"/>
      <c r="N36" s="30">
        <v>0</v>
      </c>
      <c r="O36" s="25"/>
      <c r="V36" s="26"/>
    </row>
    <row r="37" spans="2:22" x14ac:dyDescent="0.25">
      <c r="B37" s="50">
        <f t="shared" si="1"/>
        <v>2024</v>
      </c>
      <c r="C37" s="50" t="str">
        <f t="shared" si="2"/>
        <v>June</v>
      </c>
      <c r="D37" s="15"/>
      <c r="E37" s="15"/>
      <c r="F37" s="14"/>
      <c r="G37" s="14"/>
      <c r="H37" s="14"/>
      <c r="I37" s="14"/>
      <c r="J37" s="14"/>
      <c r="K37" s="14"/>
      <c r="L37" s="25">
        <f t="shared" si="0"/>
        <v>0</v>
      </c>
      <c r="M37" s="22"/>
      <c r="N37" s="30">
        <v>0</v>
      </c>
      <c r="O37" s="25"/>
      <c r="V37" s="26"/>
    </row>
    <row r="38" spans="2:22" x14ac:dyDescent="0.25">
      <c r="B38" s="50">
        <f t="shared" si="1"/>
        <v>2024</v>
      </c>
      <c r="C38" s="50" t="str">
        <f t="shared" si="2"/>
        <v>May</v>
      </c>
      <c r="D38" s="15"/>
      <c r="E38" s="15"/>
      <c r="F38" s="14"/>
      <c r="G38" s="14"/>
      <c r="H38" s="14"/>
      <c r="I38" s="14"/>
      <c r="J38" s="14"/>
      <c r="K38" s="14"/>
      <c r="L38" s="25">
        <f t="shared" si="0"/>
        <v>0</v>
      </c>
      <c r="M38" s="22"/>
      <c r="N38" s="30">
        <v>0</v>
      </c>
      <c r="O38" s="25"/>
      <c r="V38" s="26"/>
    </row>
    <row r="39" spans="2:22" x14ac:dyDescent="0.25">
      <c r="B39" s="50">
        <f>IF(C39=" "," ",IF(C39="December",B38-1,B38))</f>
        <v>2024</v>
      </c>
      <c r="C39" s="50" t="str">
        <f t="shared" si="2"/>
        <v>April</v>
      </c>
      <c r="D39" s="15"/>
      <c r="E39" s="15"/>
      <c r="F39" s="14"/>
      <c r="G39" s="14"/>
      <c r="H39" s="14"/>
      <c r="I39" s="14"/>
      <c r="J39" s="14"/>
      <c r="K39" s="14"/>
      <c r="L39" s="25">
        <f t="shared" si="0"/>
        <v>0</v>
      </c>
      <c r="M39" s="22"/>
      <c r="N39" s="30">
        <v>0</v>
      </c>
      <c r="O39" s="25"/>
      <c r="T39" s="28"/>
      <c r="V39" s="26"/>
    </row>
    <row r="40" spans="2:22" x14ac:dyDescent="0.25">
      <c r="B40" s="50">
        <f t="shared" si="1"/>
        <v>2024</v>
      </c>
      <c r="C40" s="50" t="str">
        <f t="shared" si="2"/>
        <v>March</v>
      </c>
      <c r="D40" s="15"/>
      <c r="E40" s="15"/>
      <c r="F40" s="14"/>
      <c r="G40" s="14"/>
      <c r="H40" s="14"/>
      <c r="I40" s="14"/>
      <c r="J40" s="14"/>
      <c r="K40" s="14"/>
      <c r="L40" s="25">
        <f t="shared" si="0"/>
        <v>0</v>
      </c>
      <c r="M40" s="22"/>
      <c r="N40" s="30">
        <v>0</v>
      </c>
      <c r="O40" s="25"/>
      <c r="T40" s="28"/>
      <c r="V40" s="26"/>
    </row>
    <row r="41" spans="2:22" x14ac:dyDescent="0.25">
      <c r="B41" s="50">
        <f t="shared" si="1"/>
        <v>2024</v>
      </c>
      <c r="C41" s="50" t="str">
        <f t="shared" si="2"/>
        <v>February</v>
      </c>
      <c r="D41" s="15"/>
      <c r="E41" s="15"/>
      <c r="F41" s="14"/>
      <c r="G41" s="14"/>
      <c r="H41" s="14"/>
      <c r="I41" s="14"/>
      <c r="J41" s="14"/>
      <c r="K41" s="14"/>
      <c r="L41" s="25">
        <f>F41-SUM(G41:K41)</f>
        <v>0</v>
      </c>
      <c r="M41" s="22"/>
      <c r="N41" s="30">
        <v>0</v>
      </c>
      <c r="O41" s="25"/>
      <c r="T41" s="28"/>
      <c r="V41" s="26"/>
    </row>
    <row r="42" spans="2:22" ht="14.25" customHeight="1" x14ac:dyDescent="0.25">
      <c r="B42" s="50">
        <f t="shared" si="1"/>
        <v>2024</v>
      </c>
      <c r="C42" s="50" t="str">
        <f t="shared" si="2"/>
        <v>January</v>
      </c>
      <c r="D42" s="15"/>
      <c r="E42" s="15"/>
      <c r="F42" s="14"/>
      <c r="G42" s="14"/>
      <c r="H42" s="14"/>
      <c r="I42" s="14"/>
      <c r="J42" s="14"/>
      <c r="K42" s="14"/>
      <c r="L42" s="25">
        <f t="shared" si="0"/>
        <v>0</v>
      </c>
      <c r="M42" s="22"/>
      <c r="N42" s="30">
        <v>0</v>
      </c>
      <c r="O42" s="25"/>
    </row>
    <row r="43" spans="2:22" s="7" customFormat="1" ht="15.75" customHeight="1" x14ac:dyDescent="0.25">
      <c r="B43" s="50">
        <f t="shared" si="1"/>
        <v>2023</v>
      </c>
      <c r="C43" s="50" t="str">
        <f t="shared" si="2"/>
        <v>December</v>
      </c>
      <c r="D43" s="15"/>
      <c r="E43" s="15"/>
      <c r="F43" s="14"/>
      <c r="G43" s="14"/>
      <c r="H43" s="14"/>
      <c r="I43" s="14"/>
      <c r="J43" s="14"/>
      <c r="K43" s="14"/>
      <c r="L43" s="25">
        <f t="shared" si="0"/>
        <v>0</v>
      </c>
      <c r="M43" s="22"/>
      <c r="N43" s="30">
        <v>0</v>
      </c>
      <c r="O43" s="25"/>
    </row>
    <row r="44" spans="2:22" s="7" customFormat="1" ht="15.75" customHeight="1" x14ac:dyDescent="0.25">
      <c r="B44" s="50">
        <f t="shared" ref="B44:B56" si="3">B32-1</f>
        <v>2023</v>
      </c>
      <c r="C44" s="50" t="str">
        <f t="shared" si="2"/>
        <v>November</v>
      </c>
      <c r="D44" s="15"/>
      <c r="E44" s="15"/>
      <c r="F44" s="14"/>
      <c r="G44" s="14"/>
      <c r="H44" s="14"/>
      <c r="I44" s="14"/>
      <c r="J44" s="14"/>
      <c r="K44" s="14"/>
      <c r="L44" s="25">
        <f t="shared" si="0"/>
        <v>0</v>
      </c>
      <c r="M44" s="22"/>
      <c r="N44" s="30">
        <v>0</v>
      </c>
      <c r="O44" s="25"/>
    </row>
    <row r="45" spans="2:22" s="7" customFormat="1" ht="15.75" customHeight="1" x14ac:dyDescent="0.25">
      <c r="B45" s="50">
        <f t="shared" si="3"/>
        <v>2023</v>
      </c>
      <c r="C45" s="50" t="str">
        <f t="shared" si="2"/>
        <v>October</v>
      </c>
      <c r="D45" s="15"/>
      <c r="E45" s="15"/>
      <c r="F45" s="14"/>
      <c r="G45" s="14"/>
      <c r="H45" s="14"/>
      <c r="I45" s="14"/>
      <c r="J45" s="14"/>
      <c r="K45" s="14"/>
      <c r="L45" s="25">
        <f t="shared" si="0"/>
        <v>0</v>
      </c>
      <c r="M45" s="22"/>
      <c r="N45" s="30">
        <v>0</v>
      </c>
      <c r="O45" s="25"/>
    </row>
    <row r="46" spans="2:22" s="7" customFormat="1" ht="15.75" customHeight="1" x14ac:dyDescent="0.25">
      <c r="B46" s="50">
        <f t="shared" si="3"/>
        <v>2023</v>
      </c>
      <c r="C46" s="50" t="str">
        <f t="shared" si="2"/>
        <v>September</v>
      </c>
      <c r="D46" s="15"/>
      <c r="E46" s="15"/>
      <c r="F46" s="14"/>
      <c r="G46" s="14"/>
      <c r="H46" s="14"/>
      <c r="I46" s="14"/>
      <c r="J46" s="14"/>
      <c r="K46" s="14"/>
      <c r="L46" s="25">
        <f t="shared" si="0"/>
        <v>0</v>
      </c>
      <c r="M46" s="22"/>
      <c r="N46" s="30">
        <v>0</v>
      </c>
      <c r="O46" s="25"/>
    </row>
    <row r="47" spans="2:22" s="7" customFormat="1" ht="15.75" customHeight="1" x14ac:dyDescent="0.25">
      <c r="B47" s="50">
        <f t="shared" si="3"/>
        <v>2023</v>
      </c>
      <c r="C47" s="50" t="str">
        <f t="shared" si="2"/>
        <v>August</v>
      </c>
      <c r="D47" s="15"/>
      <c r="E47" s="15"/>
      <c r="F47" s="14"/>
      <c r="G47" s="14"/>
      <c r="H47" s="14"/>
      <c r="I47" s="14"/>
      <c r="J47" s="14"/>
      <c r="K47" s="14"/>
      <c r="L47" s="25">
        <f t="shared" si="0"/>
        <v>0</v>
      </c>
      <c r="M47" s="22"/>
      <c r="N47" s="30">
        <v>0</v>
      </c>
      <c r="O47" s="25"/>
    </row>
    <row r="48" spans="2:22" s="7" customFormat="1" ht="15.75" customHeight="1" x14ac:dyDescent="0.25">
      <c r="B48" s="50">
        <f t="shared" si="3"/>
        <v>2023</v>
      </c>
      <c r="C48" s="50" t="str">
        <f t="shared" si="2"/>
        <v>July</v>
      </c>
      <c r="D48" s="15"/>
      <c r="E48" s="15"/>
      <c r="F48" s="14"/>
      <c r="G48" s="14"/>
      <c r="H48" s="14"/>
      <c r="I48" s="14"/>
      <c r="J48" s="14"/>
      <c r="K48" s="14"/>
      <c r="L48" s="25">
        <f t="shared" si="0"/>
        <v>0</v>
      </c>
      <c r="M48" s="22"/>
      <c r="N48" s="30">
        <v>0</v>
      </c>
      <c r="O48" s="25"/>
    </row>
    <row r="49" spans="2:23" s="7" customFormat="1" ht="15.75" customHeight="1" x14ac:dyDescent="0.25">
      <c r="B49" s="50">
        <f t="shared" si="3"/>
        <v>2023</v>
      </c>
      <c r="C49" s="50" t="str">
        <f t="shared" si="2"/>
        <v>June</v>
      </c>
      <c r="D49" s="15"/>
      <c r="E49" s="15"/>
      <c r="F49" s="14"/>
      <c r="G49" s="14"/>
      <c r="H49" s="14"/>
      <c r="I49" s="14"/>
      <c r="J49" s="14"/>
      <c r="K49" s="14"/>
      <c r="L49" s="25">
        <f t="shared" si="0"/>
        <v>0</v>
      </c>
      <c r="M49" s="22"/>
      <c r="N49" s="30">
        <v>0</v>
      </c>
      <c r="O49" s="25"/>
    </row>
    <row r="50" spans="2:23" s="7" customFormat="1" ht="15.75" customHeight="1" x14ac:dyDescent="0.25">
      <c r="B50" s="50">
        <f t="shared" si="3"/>
        <v>2023</v>
      </c>
      <c r="C50" s="50" t="str">
        <f t="shared" si="2"/>
        <v>May</v>
      </c>
      <c r="D50" s="15"/>
      <c r="E50" s="15"/>
      <c r="F50" s="14"/>
      <c r="G50" s="14"/>
      <c r="H50" s="14"/>
      <c r="I50" s="14"/>
      <c r="J50" s="14"/>
      <c r="K50" s="14"/>
      <c r="L50" s="25">
        <f t="shared" si="0"/>
        <v>0</v>
      </c>
      <c r="M50" s="22"/>
      <c r="N50" s="30">
        <v>0</v>
      </c>
      <c r="O50" s="25"/>
    </row>
    <row r="51" spans="2:23" s="7" customFormat="1" ht="15.75" customHeight="1" x14ac:dyDescent="0.25">
      <c r="B51" s="50">
        <f t="shared" si="3"/>
        <v>2023</v>
      </c>
      <c r="C51" s="50" t="str">
        <f t="shared" si="2"/>
        <v>April</v>
      </c>
      <c r="D51" s="15"/>
      <c r="E51" s="15"/>
      <c r="F51" s="14"/>
      <c r="G51" s="14"/>
      <c r="H51" s="14"/>
      <c r="I51" s="14"/>
      <c r="J51" s="14"/>
      <c r="K51" s="14"/>
      <c r="L51" s="25">
        <f t="shared" si="0"/>
        <v>0</v>
      </c>
      <c r="M51" s="22"/>
      <c r="N51" s="30">
        <v>0</v>
      </c>
      <c r="O51" s="25"/>
      <c r="W51" s="23"/>
    </row>
    <row r="52" spans="2:23" s="7" customFormat="1" ht="15.75" customHeight="1" x14ac:dyDescent="0.25">
      <c r="B52" s="50">
        <f t="shared" si="3"/>
        <v>2023</v>
      </c>
      <c r="C52" s="50" t="str">
        <f t="shared" si="2"/>
        <v>March</v>
      </c>
      <c r="D52" s="15"/>
      <c r="E52" s="15"/>
      <c r="F52" s="14"/>
      <c r="G52" s="14"/>
      <c r="H52" s="14"/>
      <c r="I52" s="14"/>
      <c r="J52" s="14"/>
      <c r="K52" s="14"/>
      <c r="L52" s="25">
        <f t="shared" si="0"/>
        <v>0</v>
      </c>
      <c r="M52" s="22"/>
      <c r="N52" s="30">
        <v>0</v>
      </c>
      <c r="O52" s="25"/>
    </row>
    <row r="53" spans="2:23" s="7" customFormat="1" ht="15.75" customHeight="1" x14ac:dyDescent="0.25">
      <c r="B53" s="50">
        <f t="shared" si="3"/>
        <v>2023</v>
      </c>
      <c r="C53" s="50" t="str">
        <f t="shared" si="2"/>
        <v>February</v>
      </c>
      <c r="D53" s="15"/>
      <c r="E53" s="15"/>
      <c r="F53" s="14"/>
      <c r="G53" s="14"/>
      <c r="H53" s="14"/>
      <c r="I53" s="14"/>
      <c r="J53" s="14"/>
      <c r="K53" s="14"/>
      <c r="L53" s="25">
        <f t="shared" si="0"/>
        <v>0</v>
      </c>
      <c r="M53" s="22"/>
      <c r="N53" s="30">
        <v>0</v>
      </c>
      <c r="O53" s="25"/>
    </row>
    <row r="54" spans="2:23" s="7" customFormat="1" ht="15.75" customHeight="1" x14ac:dyDescent="0.25">
      <c r="B54" s="50">
        <f t="shared" si="3"/>
        <v>2023</v>
      </c>
      <c r="C54" s="50" t="str">
        <f t="shared" si="2"/>
        <v>January</v>
      </c>
      <c r="D54" s="15"/>
      <c r="E54" s="15"/>
      <c r="F54" s="14"/>
      <c r="G54" s="14"/>
      <c r="H54" s="14"/>
      <c r="I54" s="14"/>
      <c r="J54" s="14"/>
      <c r="K54" s="14"/>
      <c r="L54" s="25">
        <f t="shared" si="0"/>
        <v>0</v>
      </c>
      <c r="M54" s="22"/>
      <c r="N54" s="30">
        <v>0</v>
      </c>
      <c r="O54" s="25"/>
      <c r="T54" s="5"/>
      <c r="U54" s="5"/>
      <c r="V54" s="26"/>
    </row>
    <row r="55" spans="2:23" s="7" customFormat="1" ht="15.75" customHeight="1" x14ac:dyDescent="0.25">
      <c r="B55" s="50">
        <f t="shared" si="3"/>
        <v>2022</v>
      </c>
      <c r="C55" s="50" t="str">
        <f t="shared" si="2"/>
        <v>December</v>
      </c>
      <c r="D55" s="15"/>
      <c r="E55" s="15"/>
      <c r="F55" s="14"/>
      <c r="G55" s="14"/>
      <c r="H55" s="14"/>
      <c r="I55" s="14"/>
      <c r="J55" s="14"/>
      <c r="K55" s="14"/>
      <c r="L55" s="25">
        <f t="shared" si="0"/>
        <v>0</v>
      </c>
      <c r="M55" s="22"/>
      <c r="N55" s="30">
        <v>0</v>
      </c>
      <c r="O55" s="25"/>
      <c r="V55" s="23"/>
    </row>
    <row r="56" spans="2:23" s="7" customFormat="1" ht="14.25" customHeight="1" x14ac:dyDescent="0.25">
      <c r="B56" s="50">
        <f t="shared" si="3"/>
        <v>2022</v>
      </c>
      <c r="C56" s="50" t="str">
        <f t="shared" si="2"/>
        <v>November</v>
      </c>
      <c r="D56" s="15"/>
      <c r="E56" s="15"/>
      <c r="F56" s="14"/>
      <c r="G56" s="14"/>
      <c r="H56" s="14"/>
      <c r="I56" s="14"/>
      <c r="J56" s="14"/>
      <c r="K56" s="14"/>
      <c r="L56" s="25">
        <f t="shared" si="0"/>
        <v>0</v>
      </c>
      <c r="M56" s="22"/>
      <c r="N56" s="34"/>
      <c r="O56" s="25"/>
      <c r="V56" s="27"/>
    </row>
    <row r="57" spans="2:23" s="7" customFormat="1" x14ac:dyDescent="0.25">
      <c r="B57" s="164" t="s">
        <v>91</v>
      </c>
      <c r="C57" s="164"/>
      <c r="D57" s="103"/>
      <c r="E57" s="103"/>
      <c r="F57" s="35">
        <f t="shared" ref="F57:L57" si="4">SUM(F32:F56)</f>
        <v>0</v>
      </c>
      <c r="G57" s="35">
        <f t="shared" si="4"/>
        <v>0</v>
      </c>
      <c r="H57" s="35">
        <f t="shared" si="4"/>
        <v>0</v>
      </c>
      <c r="I57" s="35">
        <f t="shared" si="4"/>
        <v>0</v>
      </c>
      <c r="J57" s="35">
        <f t="shared" si="4"/>
        <v>0</v>
      </c>
      <c r="K57" s="35">
        <f t="shared" si="4"/>
        <v>0</v>
      </c>
      <c r="L57" s="35">
        <f t="shared" si="4"/>
        <v>0</v>
      </c>
      <c r="M57" s="36"/>
      <c r="N57" s="104">
        <f>SUM(N32:N56)</f>
        <v>0</v>
      </c>
      <c r="O57" s="35">
        <f t="shared" ref="O57" si="5">SUM(O32:O56)</f>
        <v>0</v>
      </c>
    </row>
    <row r="58" spans="2:23" s="7" customFormat="1" ht="15.75" customHeight="1" x14ac:dyDescent="0.25">
      <c r="B58" s="24"/>
      <c r="C58" s="24"/>
      <c r="D58" s="24"/>
      <c r="E58" s="24"/>
      <c r="F58" s="9"/>
      <c r="G58" s="24"/>
      <c r="H58" s="24"/>
      <c r="I58" s="10"/>
      <c r="P58" s="5"/>
      <c r="Q58" s="5"/>
    </row>
    <row r="59" spans="2:23" s="7" customFormat="1" ht="14.25" customHeight="1" x14ac:dyDescent="0.25">
      <c r="B59" s="210" t="s">
        <v>92</v>
      </c>
      <c r="C59" s="210"/>
      <c r="D59" s="210"/>
      <c r="E59" s="210"/>
      <c r="F59" s="210"/>
      <c r="G59" s="24"/>
      <c r="I59" s="217" t="s">
        <v>93</v>
      </c>
      <c r="J59" s="218"/>
      <c r="K59" s="218"/>
      <c r="L59" s="218"/>
      <c r="M59" s="218"/>
      <c r="N59" s="219"/>
      <c r="O59" s="5"/>
      <c r="P59" s="5"/>
      <c r="Q59" s="5"/>
    </row>
    <row r="60" spans="2:23" s="7" customFormat="1" ht="15.75" customHeight="1" x14ac:dyDescent="0.25">
      <c r="B60" s="146" t="s">
        <v>38</v>
      </c>
      <c r="C60" s="146"/>
      <c r="D60" s="143"/>
      <c r="E60" s="144"/>
      <c r="F60" s="145"/>
      <c r="G60" s="24"/>
      <c r="I60" s="166" t="s">
        <v>52</v>
      </c>
      <c r="J60" s="167"/>
      <c r="K60" s="168"/>
      <c r="L60" s="154">
        <v>1</v>
      </c>
      <c r="M60" s="155"/>
      <c r="N60" s="156"/>
      <c r="O60" s="5"/>
      <c r="P60" s="5"/>
      <c r="Q60" s="5"/>
    </row>
    <row r="61" spans="2:23" s="7" customFormat="1" ht="15" customHeight="1" x14ac:dyDescent="0.25">
      <c r="B61" s="146" t="s">
        <v>40</v>
      </c>
      <c r="C61" s="146"/>
      <c r="D61" s="143"/>
      <c r="E61" s="144"/>
      <c r="F61" s="145"/>
      <c r="G61" s="24"/>
      <c r="I61" s="166" t="s">
        <v>55</v>
      </c>
      <c r="J61" s="167"/>
      <c r="K61" s="168"/>
      <c r="L61" s="157"/>
      <c r="M61" s="158"/>
      <c r="N61" s="159"/>
      <c r="O61" s="5"/>
      <c r="P61" s="5"/>
      <c r="Q61" s="5"/>
    </row>
    <row r="62" spans="2:23" s="7" customFormat="1" ht="15" customHeight="1" x14ac:dyDescent="0.25">
      <c r="B62" s="146" t="s">
        <v>43</v>
      </c>
      <c r="C62" s="146"/>
      <c r="D62" s="143"/>
      <c r="E62" s="144"/>
      <c r="F62" s="145"/>
      <c r="G62" s="24"/>
      <c r="I62" s="166" t="s">
        <v>56</v>
      </c>
      <c r="J62" s="167"/>
      <c r="K62" s="168"/>
      <c r="L62" s="160"/>
      <c r="M62" s="161"/>
      <c r="N62" s="162"/>
      <c r="O62" s="5"/>
      <c r="P62" s="5"/>
      <c r="Q62" s="5"/>
    </row>
    <row r="63" spans="2:23" s="7" customFormat="1" ht="15" customHeight="1" x14ac:dyDescent="0.25">
      <c r="B63" s="146" t="s">
        <v>46</v>
      </c>
      <c r="C63" s="146"/>
      <c r="D63" s="150"/>
      <c r="E63" s="151"/>
      <c r="F63" s="152"/>
      <c r="G63" s="8"/>
      <c r="I63" s="166" t="s">
        <v>57</v>
      </c>
      <c r="J63" s="167"/>
      <c r="K63" s="168"/>
      <c r="L63" s="160"/>
      <c r="M63" s="161"/>
      <c r="N63" s="162"/>
      <c r="O63" s="5"/>
      <c r="P63" s="5"/>
      <c r="Q63" s="5"/>
    </row>
    <row r="64" spans="2:23" s="11" customFormat="1" ht="15" customHeight="1" x14ac:dyDescent="0.25">
      <c r="G64" s="12"/>
      <c r="I64" s="166" t="s">
        <v>58</v>
      </c>
      <c r="J64" s="167"/>
      <c r="K64" s="168"/>
      <c r="L64" s="160"/>
      <c r="M64" s="161"/>
      <c r="N64" s="162"/>
      <c r="O64" s="5"/>
      <c r="P64" s="5"/>
      <c r="Q64" s="5"/>
    </row>
    <row r="65" spans="2:15" ht="15.75" customHeight="1" x14ac:dyDescent="0.25">
      <c r="B65" s="210" t="s">
        <v>94</v>
      </c>
      <c r="C65" s="210"/>
      <c r="D65" s="210"/>
      <c r="E65" s="210"/>
      <c r="F65" s="210"/>
      <c r="G65" s="24"/>
      <c r="I65" s="166" t="s">
        <v>59</v>
      </c>
      <c r="J65" s="167"/>
      <c r="K65" s="168"/>
      <c r="L65" s="170"/>
      <c r="M65" s="171"/>
      <c r="N65" s="172"/>
      <c r="O65" s="5"/>
    </row>
    <row r="66" spans="2:15" ht="14.25" customHeight="1" x14ac:dyDescent="0.25">
      <c r="B66" s="109" t="s">
        <v>47</v>
      </c>
      <c r="C66" s="110"/>
      <c r="D66" s="147"/>
      <c r="E66" s="147"/>
      <c r="F66" s="147"/>
      <c r="G66" s="7"/>
      <c r="I66" s="166" t="s">
        <v>60</v>
      </c>
      <c r="J66" s="167"/>
      <c r="K66" s="168"/>
      <c r="L66" s="160"/>
      <c r="M66" s="161"/>
      <c r="N66" s="162"/>
      <c r="O66" s="5"/>
    </row>
    <row r="67" spans="2:15" ht="14.25" customHeight="1" x14ac:dyDescent="0.25">
      <c r="B67" s="109" t="s">
        <v>48</v>
      </c>
      <c r="C67" s="110"/>
      <c r="D67" s="143"/>
      <c r="E67" s="144"/>
      <c r="F67" s="145"/>
      <c r="G67" s="7"/>
      <c r="I67" s="6"/>
      <c r="J67" s="7"/>
    </row>
    <row r="68" spans="2:15" ht="14.25" customHeight="1" x14ac:dyDescent="0.25">
      <c r="B68" s="146" t="s">
        <v>129</v>
      </c>
      <c r="C68" s="146"/>
      <c r="D68" s="147"/>
      <c r="E68" s="147"/>
      <c r="F68" s="147"/>
      <c r="G68" s="13"/>
      <c r="I68" s="206" t="s">
        <v>96</v>
      </c>
      <c r="J68" s="206"/>
      <c r="K68" s="206"/>
      <c r="L68" s="206"/>
      <c r="M68" s="206"/>
      <c r="N68" s="206"/>
      <c r="O68" s="5"/>
    </row>
    <row r="69" spans="2:15" ht="14.25" customHeight="1" x14ac:dyDescent="0.25">
      <c r="B69" s="148" t="s">
        <v>97</v>
      </c>
      <c r="C69" s="148"/>
      <c r="D69" s="149"/>
      <c r="E69" s="149"/>
      <c r="F69" s="149"/>
      <c r="G69" s="13"/>
      <c r="I69" s="133"/>
      <c r="J69" s="134"/>
      <c r="K69" s="134"/>
      <c r="L69" s="134"/>
      <c r="M69" s="134"/>
      <c r="N69" s="135"/>
      <c r="O69" s="5"/>
    </row>
    <row r="70" spans="2:15" ht="14.25" customHeight="1" x14ac:dyDescent="0.25">
      <c r="G70" s="13"/>
      <c r="I70" s="136"/>
      <c r="J70" s="137"/>
      <c r="K70" s="137"/>
      <c r="L70" s="137"/>
      <c r="M70" s="137"/>
      <c r="N70" s="138"/>
      <c r="O70" s="5"/>
    </row>
    <row r="71" spans="2:15" ht="18" customHeight="1" x14ac:dyDescent="0.25">
      <c r="B71" s="206" t="s">
        <v>98</v>
      </c>
      <c r="C71" s="206"/>
      <c r="D71" s="206"/>
      <c r="E71" s="206"/>
      <c r="F71" s="206"/>
      <c r="G71" s="7"/>
      <c r="I71" s="136"/>
      <c r="J71" s="137"/>
      <c r="K71" s="137"/>
      <c r="L71" s="137"/>
      <c r="M71" s="137"/>
      <c r="N71" s="138"/>
      <c r="O71" s="5"/>
    </row>
    <row r="72" spans="2:15" ht="14.25" customHeight="1" x14ac:dyDescent="0.25">
      <c r="B72" s="142" t="s">
        <v>99</v>
      </c>
      <c r="C72" s="142"/>
      <c r="D72" s="142"/>
      <c r="E72" s="142"/>
      <c r="F72" s="142"/>
      <c r="G72" s="38"/>
      <c r="I72" s="136"/>
      <c r="J72" s="137"/>
      <c r="K72" s="137"/>
      <c r="L72" s="137"/>
      <c r="M72" s="137"/>
      <c r="N72" s="138"/>
      <c r="O72" s="5"/>
    </row>
    <row r="73" spans="2:15" ht="14.25" customHeight="1" x14ac:dyDescent="0.25">
      <c r="B73" s="142"/>
      <c r="C73" s="142"/>
      <c r="D73" s="142"/>
      <c r="E73" s="142"/>
      <c r="F73" s="142"/>
      <c r="G73" s="37"/>
      <c r="I73" s="139"/>
      <c r="J73" s="140"/>
      <c r="K73" s="140"/>
      <c r="L73" s="140"/>
      <c r="M73" s="140"/>
      <c r="N73" s="141"/>
      <c r="O73" s="5"/>
    </row>
    <row r="74" spans="2:15" x14ac:dyDescent="0.25">
      <c r="G74" s="37"/>
    </row>
    <row r="75" spans="2:15" x14ac:dyDescent="0.25">
      <c r="G75" s="37"/>
    </row>
    <row r="94" spans="3:9" x14ac:dyDescent="0.25">
      <c r="C94" s="5"/>
      <c r="D94" s="5"/>
      <c r="E94" s="5"/>
      <c r="H94" s="5"/>
      <c r="I94" s="5"/>
    </row>
    <row r="95" spans="3:9" x14ac:dyDescent="0.25">
      <c r="C95" s="5"/>
      <c r="D95" s="5"/>
      <c r="E95" s="5"/>
      <c r="H95" s="5"/>
      <c r="I95" s="5"/>
    </row>
    <row r="96" spans="3:9" x14ac:dyDescent="0.25">
      <c r="C96" s="5"/>
      <c r="D96" s="5"/>
      <c r="E96" s="5"/>
      <c r="H96" s="5"/>
      <c r="I96" s="5"/>
    </row>
    <row r="97" spans="3:9" x14ac:dyDescent="0.25">
      <c r="C97" s="5"/>
      <c r="D97" s="5"/>
      <c r="E97" s="5"/>
      <c r="H97" s="5"/>
      <c r="I97" s="5"/>
    </row>
  </sheetData>
  <sheetProtection algorithmName="SHA-512" hashValue="dqRtWcw/y9C8g+9BJOJqmESIZmbeG4P9fLTAmxKDTJGhzWBG7fbN671ozTdZRYw2gvNA7tsgYeUz3ZA9Wp5+gw==" saltValue="vxzR8pO5/+CQxCmPICN0nw==" spinCount="100000" sheet="1" selectLockedCells="1"/>
  <dataConsolidate/>
  <mergeCells count="48">
    <mergeCell ref="O19:O23"/>
    <mergeCell ref="G31:K31"/>
    <mergeCell ref="L65:N65"/>
    <mergeCell ref="L66:N66"/>
    <mergeCell ref="I66:K66"/>
    <mergeCell ref="I19:J20"/>
    <mergeCell ref="I22:J23"/>
    <mergeCell ref="I62:K62"/>
    <mergeCell ref="I63:K63"/>
    <mergeCell ref="I64:K64"/>
    <mergeCell ref="I65:K65"/>
    <mergeCell ref="I61:K61"/>
    <mergeCell ref="L19:L23"/>
    <mergeCell ref="M19:N23"/>
    <mergeCell ref="L64:N64"/>
    <mergeCell ref="B3:M3"/>
    <mergeCell ref="I59:N59"/>
    <mergeCell ref="B62:C62"/>
    <mergeCell ref="B63:C63"/>
    <mergeCell ref="L60:N60"/>
    <mergeCell ref="L61:N61"/>
    <mergeCell ref="L62:N62"/>
    <mergeCell ref="L63:N63"/>
    <mergeCell ref="G4:H4"/>
    <mergeCell ref="B57:C57"/>
    <mergeCell ref="B59:F59"/>
    <mergeCell ref="H22:H23"/>
    <mergeCell ref="B7:D7"/>
    <mergeCell ref="B8:D8"/>
    <mergeCell ref="H19:H20"/>
    <mergeCell ref="I60:K60"/>
    <mergeCell ref="D66:F66"/>
    <mergeCell ref="B60:C60"/>
    <mergeCell ref="B61:C61"/>
    <mergeCell ref="D60:F60"/>
    <mergeCell ref="D61:F61"/>
    <mergeCell ref="D62:F62"/>
    <mergeCell ref="D63:F63"/>
    <mergeCell ref="B65:F65"/>
    <mergeCell ref="I69:N73"/>
    <mergeCell ref="B71:F71"/>
    <mergeCell ref="B72:F73"/>
    <mergeCell ref="D67:F67"/>
    <mergeCell ref="B68:C68"/>
    <mergeCell ref="D68:F68"/>
    <mergeCell ref="B69:C69"/>
    <mergeCell ref="D69:F69"/>
    <mergeCell ref="I68:N68"/>
  </mergeCells>
  <conditionalFormatting sqref="B11:B17">
    <cfRule type="expression" dxfId="14" priority="31">
      <formula>$B11&lt;&gt;""</formula>
    </cfRule>
  </conditionalFormatting>
  <conditionalFormatting sqref="C11:C17">
    <cfRule type="expression" dxfId="13" priority="32">
      <formula>$B11&lt;&gt;""</formula>
    </cfRule>
  </conditionalFormatting>
  <conditionalFormatting sqref="C12">
    <cfRule type="expression" dxfId="12" priority="47">
      <formula>$G$8=2</formula>
    </cfRule>
  </conditionalFormatting>
  <conditionalFormatting sqref="D11:D17">
    <cfRule type="expression" dxfId="11" priority="33">
      <formula>$B11&lt;&gt;""</formula>
    </cfRule>
  </conditionalFormatting>
  <conditionalFormatting sqref="D32:D55">
    <cfRule type="expression" dxfId="10" priority="3">
      <formula>D32&lt;&gt;E33</formula>
    </cfRule>
  </conditionalFormatting>
  <conditionalFormatting sqref="D56">
    <cfRule type="expression" dxfId="9" priority="37">
      <formula>D56&lt;&gt;#REF!</formula>
    </cfRule>
  </conditionalFormatting>
  <conditionalFormatting sqref="K24:K30">
    <cfRule type="expression" dxfId="8" priority="34">
      <formula>$K24&lt;&gt;""</formula>
    </cfRule>
  </conditionalFormatting>
  <conditionalFormatting sqref="L27:M30">
    <cfRule type="expression" dxfId="7" priority="35">
      <formula>$K27&lt;&gt;""</formula>
    </cfRule>
  </conditionalFormatting>
  <conditionalFormatting sqref="O27:O30">
    <cfRule type="expression" dxfId="6" priority="1">
      <formula>$K27&lt;&gt;""</formula>
    </cfRule>
  </conditionalFormatting>
  <dataValidations count="1">
    <dataValidation type="list" allowBlank="1" showInputMessage="1" showErrorMessage="1" sqref="D68:F68" xr:uid="{63AB2129-852D-49FD-A9FA-3A060C1C4D56}">
      <formula1>"Michelle F, David Q, OST - Bernadette R, OST - Joanne R, OST - Jayson A, OST Jose I, OST Marie G"</formula1>
    </dataValidation>
  </dataValidations>
  <printOptions horizontalCentered="1" verticalCentered="1"/>
  <pageMargins left="0.25" right="0.25" top="0.75" bottom="0.75" header="0.3" footer="0.3"/>
  <pageSetup scale="4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Lookup!$B$3:$B$14</xm:f>
          </x14:formula1>
          <xm:sqref>C32</xm:sqref>
        </x14:dataValidation>
        <x14:dataValidation type="list" allowBlank="1" showInputMessage="1" showErrorMessage="1" xr:uid="{00000000-0002-0000-0100-000001000000}">
          <x14:formula1>
            <xm:f>Lookup!$C$3:$C$7</xm:f>
          </x14:formula1>
          <xm:sqref>B32</xm:sqref>
        </x14:dataValidation>
        <x14:dataValidation type="list" allowBlank="1" showInputMessage="1" showErrorMessage="1" xr:uid="{00000000-0002-0000-0100-000003000000}">
          <x14:formula1>
            <xm:f>Lookup!$B$16:$B$17</xm:f>
          </x14:formula1>
          <xm:sqref>L62:L64 M63:N64 O62:O64</xm:sqref>
        </x14:dataValidation>
        <x14:dataValidation type="list" allowBlank="1" showInputMessage="1" showErrorMessage="1" xr:uid="{E0ED9D18-605A-4609-A0B8-149E5120D124}">
          <x14:formula1>
            <xm:f>Lookup!$B$19:$B$20</xm:f>
          </x14:formula1>
          <xm:sqref>E8</xm:sqref>
        </x14:dataValidation>
        <x14:dataValidation type="list" allowBlank="1" showInputMessage="1" showErrorMessage="1" xr:uid="{15010FAD-C334-4959-8A5E-640FBE4C2F69}">
          <x14:formula1>
            <xm:f>Lookup!$E$3:$E$6</xm:f>
          </x14:formula1>
          <xm:sqref>B8:D8</xm:sqref>
        </x14:dataValidation>
        <x14:dataValidation type="list" allowBlank="1" showInputMessage="1" showErrorMessage="1" xr:uid="{A2D30E12-E82F-4CB5-83F3-33D0D8683A2B}">
          <x14:formula1>
            <xm:f>Lookup!$I$3:$I$4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7E35-902E-49BA-BE93-F9B20FC9F4B6}">
  <sheetPr codeName="Sheet1">
    <pageSetUpPr fitToPage="1"/>
  </sheetPr>
  <dimension ref="B1:T77"/>
  <sheetViews>
    <sheetView showGridLines="0" zoomScaleNormal="100" workbookViewId="0">
      <pane ySplit="8" topLeftCell="A9" activePane="bottomLeft" state="frozen"/>
      <selection activeCell="O30" sqref="O30"/>
      <selection pane="bottomLeft" activeCell="E30" sqref="E30"/>
    </sheetView>
  </sheetViews>
  <sheetFormatPr defaultColWidth="9.109375" defaultRowHeight="13.8" x14ac:dyDescent="0.25"/>
  <cols>
    <col min="1" max="1" width="3" style="54" customWidth="1"/>
    <col min="2" max="2" width="12.33203125" style="57" customWidth="1"/>
    <col min="3" max="3" width="20.33203125" style="57" customWidth="1"/>
    <col min="4" max="4" width="21.44140625" style="59" customWidth="1"/>
    <col min="5" max="5" width="19" style="59" bestFit="1" customWidth="1"/>
    <col min="6" max="6" width="27.6640625" style="59" customWidth="1"/>
    <col min="7" max="7" width="12.44140625" style="59" customWidth="1"/>
    <col min="8" max="11" width="12.44140625" style="54" customWidth="1"/>
    <col min="12" max="12" width="13.109375" style="54" customWidth="1"/>
    <col min="13" max="13" width="19.88671875" style="54" customWidth="1"/>
    <col min="14" max="14" width="32.88671875" style="54" customWidth="1"/>
    <col min="15" max="15" width="24.44140625" style="54" customWidth="1"/>
    <col min="16" max="18" width="14.109375" style="54" customWidth="1"/>
    <col min="19" max="19" width="3" style="54" customWidth="1"/>
    <col min="20" max="20" width="24" style="57" bestFit="1" customWidth="1"/>
    <col min="21" max="16384" width="9.109375" style="54"/>
  </cols>
  <sheetData>
    <row r="1" spans="2:20" s="51" customFormat="1" x14ac:dyDescent="0.25">
      <c r="B1" s="52"/>
      <c r="C1" s="52"/>
      <c r="D1" s="53"/>
      <c r="E1" s="53"/>
      <c r="F1" s="53"/>
      <c r="G1" s="53"/>
      <c r="T1" s="52"/>
    </row>
    <row r="2" spans="2:20" s="51" customFormat="1" ht="3.75" customHeight="1" x14ac:dyDescent="0.25">
      <c r="B2" s="52"/>
      <c r="C2" s="52"/>
      <c r="D2" s="53"/>
      <c r="E2" s="53"/>
      <c r="F2" s="53"/>
      <c r="G2" s="53"/>
      <c r="T2" s="52"/>
    </row>
    <row r="3" spans="2:20" s="51" customFormat="1" ht="34.5" customHeight="1" x14ac:dyDescent="0.6">
      <c r="B3" s="189" t="s">
        <v>133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75"/>
      <c r="P3" s="75"/>
      <c r="Q3" s="75"/>
      <c r="R3" s="75"/>
      <c r="S3" s="75"/>
      <c r="T3" s="75"/>
    </row>
    <row r="4" spans="2:20" s="51" customFormat="1" x14ac:dyDescent="0.25">
      <c r="B4" s="52"/>
      <c r="C4" s="52"/>
      <c r="D4" s="53"/>
      <c r="E4" s="53"/>
      <c r="F4" s="193" t="s">
        <v>100</v>
      </c>
      <c r="G4" s="193"/>
      <c r="H4" s="193"/>
      <c r="I4" s="193"/>
      <c r="J4" s="193"/>
      <c r="T4" s="52"/>
    </row>
    <row r="5" spans="2:20" s="51" customFormat="1" x14ac:dyDescent="0.25">
      <c r="B5" s="55"/>
      <c r="C5" s="52"/>
      <c r="D5" s="52"/>
      <c r="E5" s="52"/>
      <c r="F5" s="193"/>
      <c r="G5" s="193"/>
      <c r="H5" s="193"/>
      <c r="I5" s="193"/>
      <c r="J5" s="193"/>
      <c r="K5" s="55"/>
      <c r="L5" s="55"/>
      <c r="M5" s="55"/>
      <c r="N5" s="55"/>
      <c r="O5" s="55"/>
      <c r="P5" s="55"/>
      <c r="Q5" s="55"/>
      <c r="R5" s="55"/>
      <c r="T5" s="52"/>
    </row>
    <row r="6" spans="2:20" s="51" customFormat="1" x14ac:dyDescent="0.25">
      <c r="G6" s="52"/>
      <c r="I6" s="56"/>
      <c r="J6" s="56"/>
      <c r="K6" s="56"/>
      <c r="S6" s="52"/>
      <c r="T6" s="52"/>
    </row>
    <row r="7" spans="2:20" x14ac:dyDescent="0.25">
      <c r="B7" s="194" t="s">
        <v>101</v>
      </c>
      <c r="C7" s="194"/>
      <c r="D7" s="194"/>
      <c r="E7" s="57" t="s">
        <v>102</v>
      </c>
      <c r="F7" s="58"/>
      <c r="H7" s="60"/>
      <c r="I7" s="57"/>
      <c r="J7" s="57"/>
      <c r="K7" s="57"/>
      <c r="L7" s="57"/>
      <c r="M7" s="58"/>
      <c r="N7" s="57"/>
      <c r="O7" s="57"/>
      <c r="P7" s="57"/>
      <c r="Q7" s="57"/>
      <c r="R7" s="57"/>
      <c r="S7" s="57"/>
    </row>
    <row r="8" spans="2:20" ht="15" customHeight="1" x14ac:dyDescent="0.25">
      <c r="B8" s="204" t="s">
        <v>80</v>
      </c>
      <c r="C8" s="204" t="s">
        <v>81</v>
      </c>
      <c r="D8" s="205" t="s">
        <v>82</v>
      </c>
      <c r="E8" s="205" t="s">
        <v>83</v>
      </c>
      <c r="F8" s="204" t="s">
        <v>103</v>
      </c>
      <c r="G8" s="206" t="s">
        <v>85</v>
      </c>
      <c r="H8" s="206"/>
      <c r="I8" s="206"/>
      <c r="J8" s="206"/>
      <c r="K8" s="206"/>
      <c r="L8" s="204" t="s">
        <v>88</v>
      </c>
      <c r="M8" s="57"/>
      <c r="N8" s="204" t="s">
        <v>86</v>
      </c>
      <c r="T8" s="54"/>
    </row>
    <row r="9" spans="2:20" x14ac:dyDescent="0.25">
      <c r="B9" s="46">
        <v>2024</v>
      </c>
      <c r="C9" s="46" t="s">
        <v>125</v>
      </c>
      <c r="D9" s="62"/>
      <c r="E9" s="62"/>
      <c r="F9" s="63"/>
      <c r="G9" s="64"/>
      <c r="H9" s="64"/>
      <c r="I9" s="64"/>
      <c r="J9" s="64"/>
      <c r="K9" s="64"/>
      <c r="L9" s="76"/>
      <c r="M9" s="61"/>
      <c r="N9" s="78">
        <f t="shared" ref="N9:N33" si="0">F9-(SUM(G9:K9))</f>
        <v>0</v>
      </c>
      <c r="T9" s="54"/>
    </row>
    <row r="10" spans="2:20" x14ac:dyDescent="0.25">
      <c r="B10" s="50">
        <f>IF(C10=" "," ",IF(C10="December",B9-1,B9))</f>
        <v>2024</v>
      </c>
      <c r="C10" s="50" t="str">
        <f>IF(C9="January","December",IF(C9="February","January",IF(C9="March","February",IF(C9="April","March",(IF(C9="May","April",IF(C9="June","May",IF(C9="July","June",IF(C9="August","July",IF(C9="September","August",IF(C9="October","September",IF(C9="November","October",IF(C9="December","November"," ")))))))))))))</f>
        <v>October</v>
      </c>
      <c r="D10" s="62"/>
      <c r="E10" s="62"/>
      <c r="F10" s="63"/>
      <c r="G10" s="64"/>
      <c r="H10" s="64"/>
      <c r="I10" s="64"/>
      <c r="J10" s="64"/>
      <c r="K10" s="64"/>
      <c r="L10" s="76"/>
      <c r="M10" s="61"/>
      <c r="N10" s="78">
        <f t="shared" si="0"/>
        <v>0</v>
      </c>
      <c r="T10" s="54"/>
    </row>
    <row r="11" spans="2:20" x14ac:dyDescent="0.25">
      <c r="B11" s="50">
        <f t="shared" ref="B11:B33" si="1">IF(C11=" "," ",IF(C11="December",B10-1,B10))</f>
        <v>2024</v>
      </c>
      <c r="C11" s="50" t="str">
        <f t="shared" ref="C11:C33" si="2">IF(C10="January","December",IF(C10="February","January",IF(C10="March","February",IF(C10="April","March",(IF(C10="May","April",IF(C10="June","May",IF(C10="July","June",IF(C10="August","July",IF(C10="September","August",IF(C10="October","September",IF(C10="November","October",IF(C10="December","November"," ")))))))))))))</f>
        <v>September</v>
      </c>
      <c r="D11" s="62"/>
      <c r="E11" s="62"/>
      <c r="F11" s="63"/>
      <c r="G11" s="64"/>
      <c r="H11" s="64"/>
      <c r="I11" s="64"/>
      <c r="J11" s="64"/>
      <c r="K11" s="64"/>
      <c r="L11" s="76"/>
      <c r="M11" s="61"/>
      <c r="N11" s="78">
        <f t="shared" si="0"/>
        <v>0</v>
      </c>
      <c r="T11" s="54"/>
    </row>
    <row r="12" spans="2:20" x14ac:dyDescent="0.25">
      <c r="B12" s="50">
        <f t="shared" si="1"/>
        <v>2024</v>
      </c>
      <c r="C12" s="50" t="str">
        <f t="shared" si="2"/>
        <v>August</v>
      </c>
      <c r="D12" s="62"/>
      <c r="E12" s="62"/>
      <c r="F12" s="63"/>
      <c r="G12" s="64"/>
      <c r="H12" s="64"/>
      <c r="I12" s="64"/>
      <c r="J12" s="64"/>
      <c r="K12" s="64"/>
      <c r="L12" s="76"/>
      <c r="M12" s="61"/>
      <c r="N12" s="78">
        <f t="shared" si="0"/>
        <v>0</v>
      </c>
      <c r="T12" s="54"/>
    </row>
    <row r="13" spans="2:20" x14ac:dyDescent="0.25">
      <c r="B13" s="50">
        <f t="shared" si="1"/>
        <v>2024</v>
      </c>
      <c r="C13" s="50" t="str">
        <f t="shared" si="2"/>
        <v>July</v>
      </c>
      <c r="D13" s="62"/>
      <c r="E13" s="62"/>
      <c r="F13" s="63"/>
      <c r="G13" s="64"/>
      <c r="H13" s="64"/>
      <c r="I13" s="64"/>
      <c r="J13" s="64"/>
      <c r="K13" s="64"/>
      <c r="L13" s="76"/>
      <c r="M13" s="61"/>
      <c r="N13" s="78">
        <f t="shared" si="0"/>
        <v>0</v>
      </c>
      <c r="T13" s="54"/>
    </row>
    <row r="14" spans="2:20" x14ac:dyDescent="0.25">
      <c r="B14" s="50">
        <f t="shared" si="1"/>
        <v>2024</v>
      </c>
      <c r="C14" s="50" t="str">
        <f t="shared" si="2"/>
        <v>June</v>
      </c>
      <c r="D14" s="62"/>
      <c r="E14" s="62"/>
      <c r="F14" s="63"/>
      <c r="G14" s="64"/>
      <c r="H14" s="64"/>
      <c r="I14" s="64"/>
      <c r="J14" s="64"/>
      <c r="K14" s="64"/>
      <c r="L14" s="76"/>
      <c r="M14" s="61"/>
      <c r="N14" s="78">
        <f t="shared" si="0"/>
        <v>0</v>
      </c>
      <c r="T14" s="54"/>
    </row>
    <row r="15" spans="2:20" x14ac:dyDescent="0.25">
      <c r="B15" s="50">
        <f t="shared" si="1"/>
        <v>2024</v>
      </c>
      <c r="C15" s="50" t="str">
        <f t="shared" si="2"/>
        <v>May</v>
      </c>
      <c r="D15" s="62"/>
      <c r="E15" s="62"/>
      <c r="F15" s="63"/>
      <c r="G15" s="64"/>
      <c r="H15" s="64"/>
      <c r="I15" s="64"/>
      <c r="J15" s="64"/>
      <c r="K15" s="64"/>
      <c r="L15" s="76"/>
      <c r="M15" s="61"/>
      <c r="N15" s="78">
        <f t="shared" si="0"/>
        <v>0</v>
      </c>
      <c r="T15" s="54"/>
    </row>
    <row r="16" spans="2:20" x14ac:dyDescent="0.25">
      <c r="B16" s="50">
        <f t="shared" si="1"/>
        <v>2024</v>
      </c>
      <c r="C16" s="50" t="str">
        <f t="shared" si="2"/>
        <v>April</v>
      </c>
      <c r="D16" s="62"/>
      <c r="E16" s="62"/>
      <c r="F16" s="63"/>
      <c r="G16" s="64"/>
      <c r="H16" s="64"/>
      <c r="I16" s="64"/>
      <c r="J16" s="64"/>
      <c r="K16" s="64"/>
      <c r="L16" s="76"/>
      <c r="M16" s="61"/>
      <c r="N16" s="78">
        <f t="shared" si="0"/>
        <v>0</v>
      </c>
      <c r="T16" s="54"/>
    </row>
    <row r="17" spans="2:20" x14ac:dyDescent="0.25">
      <c r="B17" s="50">
        <f t="shared" si="1"/>
        <v>2024</v>
      </c>
      <c r="C17" s="50" t="str">
        <f t="shared" si="2"/>
        <v>March</v>
      </c>
      <c r="D17" s="62"/>
      <c r="E17" s="62"/>
      <c r="F17" s="63"/>
      <c r="G17" s="64"/>
      <c r="H17" s="64"/>
      <c r="I17" s="64"/>
      <c r="J17" s="64"/>
      <c r="K17" s="64"/>
      <c r="L17" s="76"/>
      <c r="M17" s="61"/>
      <c r="N17" s="78">
        <f t="shared" si="0"/>
        <v>0</v>
      </c>
      <c r="T17" s="54"/>
    </row>
    <row r="18" spans="2:20" x14ac:dyDescent="0.25">
      <c r="B18" s="50">
        <f t="shared" si="1"/>
        <v>2024</v>
      </c>
      <c r="C18" s="50" t="str">
        <f t="shared" si="2"/>
        <v>February</v>
      </c>
      <c r="D18" s="62"/>
      <c r="E18" s="62"/>
      <c r="F18" s="63"/>
      <c r="G18" s="64"/>
      <c r="H18" s="64"/>
      <c r="I18" s="64"/>
      <c r="J18" s="64"/>
      <c r="K18" s="64"/>
      <c r="L18" s="76"/>
      <c r="M18" s="61"/>
      <c r="N18" s="78">
        <f t="shared" si="0"/>
        <v>0</v>
      </c>
      <c r="T18" s="54"/>
    </row>
    <row r="19" spans="2:20" x14ac:dyDescent="0.25">
      <c r="B19" s="50">
        <f t="shared" si="1"/>
        <v>2024</v>
      </c>
      <c r="C19" s="50" t="str">
        <f t="shared" si="2"/>
        <v>January</v>
      </c>
      <c r="D19" s="62"/>
      <c r="E19" s="62"/>
      <c r="F19" s="63"/>
      <c r="G19" s="64"/>
      <c r="H19" s="64"/>
      <c r="I19" s="64"/>
      <c r="J19" s="64"/>
      <c r="K19" s="64"/>
      <c r="L19" s="76"/>
      <c r="M19" s="61"/>
      <c r="N19" s="78">
        <f t="shared" si="0"/>
        <v>0</v>
      </c>
      <c r="T19" s="54"/>
    </row>
    <row r="20" spans="2:20" x14ac:dyDescent="0.25">
      <c r="B20" s="50">
        <f t="shared" si="1"/>
        <v>2023</v>
      </c>
      <c r="C20" s="50" t="str">
        <f t="shared" si="2"/>
        <v>December</v>
      </c>
      <c r="D20" s="62"/>
      <c r="E20" s="62"/>
      <c r="F20" s="63"/>
      <c r="G20" s="64"/>
      <c r="H20" s="64"/>
      <c r="I20" s="64"/>
      <c r="J20" s="64"/>
      <c r="K20" s="64"/>
      <c r="L20" s="76"/>
      <c r="M20" s="61"/>
      <c r="N20" s="78">
        <f t="shared" si="0"/>
        <v>0</v>
      </c>
      <c r="T20" s="54"/>
    </row>
    <row r="21" spans="2:20" x14ac:dyDescent="0.25">
      <c r="B21" s="50">
        <f t="shared" si="1"/>
        <v>2023</v>
      </c>
      <c r="C21" s="50" t="str">
        <f t="shared" si="2"/>
        <v>November</v>
      </c>
      <c r="D21" s="62"/>
      <c r="E21" s="62"/>
      <c r="F21" s="63"/>
      <c r="G21" s="64"/>
      <c r="H21" s="64"/>
      <c r="I21" s="64"/>
      <c r="J21" s="64"/>
      <c r="K21" s="64"/>
      <c r="L21" s="76"/>
      <c r="M21" s="61"/>
      <c r="N21" s="78">
        <f t="shared" si="0"/>
        <v>0</v>
      </c>
      <c r="T21" s="54"/>
    </row>
    <row r="22" spans="2:20" x14ac:dyDescent="0.25">
      <c r="B22" s="50">
        <f t="shared" si="1"/>
        <v>2023</v>
      </c>
      <c r="C22" s="50" t="str">
        <f t="shared" si="2"/>
        <v>October</v>
      </c>
      <c r="D22" s="62"/>
      <c r="E22" s="62"/>
      <c r="F22" s="63"/>
      <c r="G22" s="64"/>
      <c r="H22" s="64"/>
      <c r="I22" s="64"/>
      <c r="J22" s="64"/>
      <c r="K22" s="64"/>
      <c r="L22" s="76"/>
      <c r="M22" s="61"/>
      <c r="N22" s="78">
        <f t="shared" si="0"/>
        <v>0</v>
      </c>
      <c r="T22" s="54"/>
    </row>
    <row r="23" spans="2:20" x14ac:dyDescent="0.25">
      <c r="B23" s="50">
        <f t="shared" si="1"/>
        <v>2023</v>
      </c>
      <c r="C23" s="50" t="str">
        <f t="shared" si="2"/>
        <v>September</v>
      </c>
      <c r="D23" s="62"/>
      <c r="E23" s="62"/>
      <c r="F23" s="63"/>
      <c r="G23" s="64"/>
      <c r="H23" s="64"/>
      <c r="I23" s="64"/>
      <c r="J23" s="64"/>
      <c r="K23" s="64"/>
      <c r="L23" s="76"/>
      <c r="M23" s="61"/>
      <c r="N23" s="78">
        <f t="shared" si="0"/>
        <v>0</v>
      </c>
      <c r="T23" s="54"/>
    </row>
    <row r="24" spans="2:20" x14ac:dyDescent="0.25">
      <c r="B24" s="50">
        <f t="shared" si="1"/>
        <v>2023</v>
      </c>
      <c r="C24" s="50" t="str">
        <f t="shared" si="2"/>
        <v>August</v>
      </c>
      <c r="D24" s="62"/>
      <c r="E24" s="62"/>
      <c r="F24" s="63"/>
      <c r="G24" s="64"/>
      <c r="H24" s="64"/>
      <c r="I24" s="64"/>
      <c r="J24" s="64"/>
      <c r="K24" s="64"/>
      <c r="L24" s="76"/>
      <c r="M24" s="61"/>
      <c r="N24" s="78">
        <f t="shared" si="0"/>
        <v>0</v>
      </c>
      <c r="T24" s="54"/>
    </row>
    <row r="25" spans="2:20" x14ac:dyDescent="0.25">
      <c r="B25" s="50">
        <f t="shared" si="1"/>
        <v>2023</v>
      </c>
      <c r="C25" s="50" t="str">
        <f t="shared" si="2"/>
        <v>July</v>
      </c>
      <c r="D25" s="62"/>
      <c r="E25" s="62"/>
      <c r="F25" s="63"/>
      <c r="G25" s="64"/>
      <c r="H25" s="64"/>
      <c r="I25" s="64"/>
      <c r="J25" s="64"/>
      <c r="K25" s="64"/>
      <c r="L25" s="76"/>
      <c r="M25" s="61"/>
      <c r="N25" s="78">
        <f t="shared" si="0"/>
        <v>0</v>
      </c>
      <c r="T25" s="54"/>
    </row>
    <row r="26" spans="2:20" x14ac:dyDescent="0.25">
      <c r="B26" s="50">
        <f t="shared" si="1"/>
        <v>2023</v>
      </c>
      <c r="C26" s="50" t="str">
        <f t="shared" si="2"/>
        <v>June</v>
      </c>
      <c r="D26" s="62"/>
      <c r="E26" s="62"/>
      <c r="F26" s="63"/>
      <c r="G26" s="64"/>
      <c r="H26" s="64"/>
      <c r="I26" s="64"/>
      <c r="J26" s="64"/>
      <c r="K26" s="64"/>
      <c r="L26" s="76"/>
      <c r="M26" s="61"/>
      <c r="N26" s="78">
        <f t="shared" si="0"/>
        <v>0</v>
      </c>
      <c r="T26" s="54"/>
    </row>
    <row r="27" spans="2:20" x14ac:dyDescent="0.25">
      <c r="B27" s="50">
        <f t="shared" si="1"/>
        <v>2023</v>
      </c>
      <c r="C27" s="50" t="str">
        <f t="shared" si="2"/>
        <v>May</v>
      </c>
      <c r="D27" s="62"/>
      <c r="E27" s="62"/>
      <c r="F27" s="63"/>
      <c r="G27" s="64"/>
      <c r="H27" s="64"/>
      <c r="I27" s="64"/>
      <c r="J27" s="64"/>
      <c r="K27" s="64"/>
      <c r="L27" s="76"/>
      <c r="M27" s="61"/>
      <c r="N27" s="78">
        <f t="shared" si="0"/>
        <v>0</v>
      </c>
      <c r="T27" s="54"/>
    </row>
    <row r="28" spans="2:20" x14ac:dyDescent="0.25">
      <c r="B28" s="50">
        <f t="shared" si="1"/>
        <v>2023</v>
      </c>
      <c r="C28" s="50" t="str">
        <f t="shared" si="2"/>
        <v>April</v>
      </c>
      <c r="D28" s="62"/>
      <c r="E28" s="62"/>
      <c r="F28" s="63"/>
      <c r="G28" s="64"/>
      <c r="H28" s="64"/>
      <c r="I28" s="64"/>
      <c r="J28" s="64"/>
      <c r="K28" s="64"/>
      <c r="L28" s="76"/>
      <c r="M28" s="61"/>
      <c r="N28" s="78">
        <f t="shared" si="0"/>
        <v>0</v>
      </c>
      <c r="T28" s="54"/>
    </row>
    <row r="29" spans="2:20" x14ac:dyDescent="0.25">
      <c r="B29" s="50">
        <f t="shared" si="1"/>
        <v>2023</v>
      </c>
      <c r="C29" s="50" t="str">
        <f t="shared" si="2"/>
        <v>March</v>
      </c>
      <c r="D29" s="62"/>
      <c r="E29" s="62"/>
      <c r="F29" s="63"/>
      <c r="G29" s="64"/>
      <c r="H29" s="64"/>
      <c r="I29" s="64"/>
      <c r="J29" s="64"/>
      <c r="K29" s="64"/>
      <c r="L29" s="76"/>
      <c r="M29" s="61"/>
      <c r="N29" s="78">
        <f t="shared" si="0"/>
        <v>0</v>
      </c>
      <c r="T29" s="54"/>
    </row>
    <row r="30" spans="2:20" x14ac:dyDescent="0.25">
      <c r="B30" s="50">
        <f t="shared" si="1"/>
        <v>2023</v>
      </c>
      <c r="C30" s="50" t="str">
        <f t="shared" si="2"/>
        <v>February</v>
      </c>
      <c r="D30" s="62"/>
      <c r="E30" s="62"/>
      <c r="F30" s="63"/>
      <c r="G30" s="64"/>
      <c r="H30" s="64"/>
      <c r="I30" s="64"/>
      <c r="J30" s="64"/>
      <c r="K30" s="64"/>
      <c r="L30" s="76"/>
      <c r="M30" s="61"/>
      <c r="N30" s="78">
        <f t="shared" si="0"/>
        <v>0</v>
      </c>
      <c r="T30" s="54"/>
    </row>
    <row r="31" spans="2:20" x14ac:dyDescent="0.25">
      <c r="B31" s="50">
        <f t="shared" si="1"/>
        <v>2023</v>
      </c>
      <c r="C31" s="50" t="str">
        <f t="shared" si="2"/>
        <v>January</v>
      </c>
      <c r="D31" s="62"/>
      <c r="E31" s="62"/>
      <c r="F31" s="63"/>
      <c r="G31" s="64"/>
      <c r="H31" s="64"/>
      <c r="I31" s="64"/>
      <c r="J31" s="64"/>
      <c r="K31" s="64"/>
      <c r="L31" s="76"/>
      <c r="M31" s="61"/>
      <c r="N31" s="78">
        <f t="shared" si="0"/>
        <v>0</v>
      </c>
      <c r="T31" s="54"/>
    </row>
    <row r="32" spans="2:20" ht="15" customHeight="1" x14ac:dyDescent="0.25">
      <c r="B32" s="50">
        <f t="shared" si="1"/>
        <v>2022</v>
      </c>
      <c r="C32" s="50" t="str">
        <f t="shared" si="2"/>
        <v>December</v>
      </c>
      <c r="D32" s="62"/>
      <c r="E32" s="62"/>
      <c r="F32" s="63"/>
      <c r="G32" s="64"/>
      <c r="H32" s="64"/>
      <c r="I32" s="64"/>
      <c r="J32" s="64"/>
      <c r="K32" s="64"/>
      <c r="L32" s="76"/>
      <c r="M32" s="61"/>
      <c r="N32" s="78">
        <f t="shared" si="0"/>
        <v>0</v>
      </c>
      <c r="T32" s="54"/>
    </row>
    <row r="33" spans="2:20" ht="15.75" customHeight="1" x14ac:dyDescent="0.25">
      <c r="B33" s="50">
        <f t="shared" si="1"/>
        <v>2022</v>
      </c>
      <c r="C33" s="50" t="str">
        <f t="shared" si="2"/>
        <v>November</v>
      </c>
      <c r="D33" s="62"/>
      <c r="E33" s="62"/>
      <c r="F33" s="63"/>
      <c r="G33" s="64"/>
      <c r="H33" s="64"/>
      <c r="I33" s="64"/>
      <c r="J33" s="64"/>
      <c r="K33" s="64"/>
      <c r="L33" s="76"/>
      <c r="M33" s="61"/>
      <c r="N33" s="78">
        <f t="shared" si="0"/>
        <v>0</v>
      </c>
      <c r="T33" s="54"/>
    </row>
    <row r="34" spans="2:20" ht="15.75" customHeight="1" x14ac:dyDescent="0.25">
      <c r="B34" s="65"/>
      <c r="C34" s="24"/>
      <c r="D34" s="65"/>
      <c r="E34" s="65"/>
      <c r="F34" s="65"/>
      <c r="G34" s="66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1"/>
      <c r="T34" s="68"/>
    </row>
    <row r="35" spans="2:20" ht="14.25" customHeight="1" x14ac:dyDescent="0.3">
      <c r="B35" s="210" t="s">
        <v>92</v>
      </c>
      <c r="C35" s="210"/>
      <c r="D35" s="210"/>
      <c r="E35" s="210"/>
      <c r="F35" s="210"/>
      <c r="G35"/>
      <c r="H35"/>
      <c r="I35" s="38"/>
      <c r="J35" s="217" t="s">
        <v>105</v>
      </c>
      <c r="K35" s="218"/>
      <c r="L35" s="219"/>
      <c r="M35" s="211" t="s">
        <v>71</v>
      </c>
      <c r="N35" s="211" t="s">
        <v>106</v>
      </c>
    </row>
    <row r="36" spans="2:20" ht="14.25" customHeight="1" x14ac:dyDescent="0.3">
      <c r="B36" s="146" t="s">
        <v>38</v>
      </c>
      <c r="C36" s="146"/>
      <c r="D36" s="143"/>
      <c r="E36" s="144"/>
      <c r="F36" s="145"/>
      <c r="G36"/>
      <c r="H36"/>
      <c r="J36" s="190" t="s">
        <v>10</v>
      </c>
      <c r="K36" s="191"/>
      <c r="L36" s="192"/>
      <c r="M36" s="69">
        <f>SUM(N9:N20)</f>
        <v>0</v>
      </c>
      <c r="N36" s="69">
        <f>M36/12</f>
        <v>0</v>
      </c>
      <c r="O36" s="57"/>
    </row>
    <row r="37" spans="2:20" ht="14.4" x14ac:dyDescent="0.3">
      <c r="B37" s="146" t="s">
        <v>43</v>
      </c>
      <c r="C37" s="146"/>
      <c r="D37" s="143"/>
      <c r="E37" s="144"/>
      <c r="F37" s="145"/>
      <c r="G37"/>
      <c r="H37"/>
      <c r="J37" s="190" t="s">
        <v>13</v>
      </c>
      <c r="K37" s="191"/>
      <c r="L37" s="192"/>
      <c r="M37" s="69" t="str">
        <f>IF(E7="12 Months","NA",SUM(N9:N33))</f>
        <v>NA</v>
      </c>
      <c r="N37" s="69" t="str">
        <f>IF(E7="12 Months","NA",M37/24)</f>
        <v>NA</v>
      </c>
    </row>
    <row r="38" spans="2:20" ht="14.4" x14ac:dyDescent="0.3">
      <c r="B38" s="146" t="s">
        <v>46</v>
      </c>
      <c r="C38" s="146"/>
      <c r="D38" s="143"/>
      <c r="E38" s="144"/>
      <c r="F38" s="145"/>
      <c r="G38"/>
      <c r="H38"/>
      <c r="J38" s="190" t="s">
        <v>17</v>
      </c>
      <c r="K38" s="191"/>
      <c r="L38" s="192"/>
      <c r="M38" s="77" t="str">
        <f>IF(E7="12 Months","NA", SUM(N9:N33))</f>
        <v>NA</v>
      </c>
      <c r="N38" s="77" t="str">
        <f>IF(E7="12 Months","NA",IF(M38="-","-",M38/24))</f>
        <v>NA</v>
      </c>
    </row>
    <row r="39" spans="2:20" ht="15" customHeight="1" x14ac:dyDescent="0.3">
      <c r="B39" s="146" t="s">
        <v>47</v>
      </c>
      <c r="C39" s="146"/>
      <c r="D39" s="150"/>
      <c r="E39" s="151"/>
      <c r="F39" s="152"/>
      <c r="G39"/>
      <c r="H39"/>
    </row>
    <row r="40" spans="2:20" ht="14.25" customHeight="1" x14ac:dyDescent="0.3">
      <c r="B40" s="11"/>
      <c r="C40" s="11"/>
      <c r="D40" s="11"/>
      <c r="E40" s="11"/>
      <c r="F40" s="11"/>
      <c r="G40"/>
      <c r="H40"/>
      <c r="J40" s="220" t="s">
        <v>107</v>
      </c>
      <c r="K40" s="221"/>
      <c r="L40" s="221"/>
      <c r="M40" s="222">
        <f>IFERROR(IF(M41&lt;-24.99%,"Loan Ineligible due to declining income", IF(OR(SUM($L$9:$L$20)&gt;5, AND(SUM($L$9:$L$20)&lt;=5,SUM($L$9:$L$20)&gt;3,SUM(L9:L11)&gt;0), AND(SUM($L$9:$L$20)&lt;=3, SUM(L9:L10)&gt;1)), "Loan Exceeds NSF Criteria", IF(AND(N36&lt;N37,N36&lt;N38),N36,IF(AND(N37&lt;N36,N37&lt;N38),N37,N38)))),0)</f>
        <v>0</v>
      </c>
      <c r="N40" s="223"/>
      <c r="O40" s="70"/>
    </row>
    <row r="41" spans="2:20" ht="15.75" customHeight="1" x14ac:dyDescent="0.3">
      <c r="B41" s="210" t="s">
        <v>49</v>
      </c>
      <c r="C41" s="210"/>
      <c r="D41" s="210"/>
      <c r="E41" s="210"/>
      <c r="F41" s="210"/>
      <c r="G41"/>
      <c r="H41"/>
      <c r="J41" s="224" t="s">
        <v>108</v>
      </c>
      <c r="K41" s="225"/>
      <c r="L41" s="225"/>
      <c r="M41" s="226" t="str">
        <f>IF(E7="12 Months","NA",IFERROR((SUM(N9:N20)/SUM(N21:N33))-1,0))</f>
        <v>NA</v>
      </c>
      <c r="N41" s="227"/>
      <c r="O41" s="71"/>
      <c r="T41" s="54"/>
    </row>
    <row r="42" spans="2:20" ht="14.4" x14ac:dyDescent="0.3">
      <c r="B42" s="109" t="s">
        <v>47</v>
      </c>
      <c r="C42" s="110"/>
      <c r="D42" s="147"/>
      <c r="E42" s="147"/>
      <c r="F42" s="147"/>
      <c r="G42"/>
      <c r="H42"/>
      <c r="J42" s="51"/>
      <c r="K42" s="51"/>
      <c r="L42" s="51"/>
      <c r="M42" s="51"/>
      <c r="N42" s="51"/>
      <c r="T42" s="54"/>
    </row>
    <row r="43" spans="2:20" ht="15" customHeight="1" x14ac:dyDescent="0.3">
      <c r="B43" s="109" t="s">
        <v>48</v>
      </c>
      <c r="C43" s="110"/>
      <c r="D43" s="143"/>
      <c r="E43" s="144"/>
      <c r="F43" s="145"/>
      <c r="G43"/>
      <c r="H43"/>
      <c r="J43" s="217" t="s">
        <v>96</v>
      </c>
      <c r="K43" s="218"/>
      <c r="L43" s="218"/>
      <c r="M43" s="218"/>
      <c r="N43" s="219"/>
      <c r="T43" s="54"/>
    </row>
    <row r="44" spans="2:20" ht="15" customHeight="1" x14ac:dyDescent="0.3">
      <c r="B44" s="101" t="s">
        <v>95</v>
      </c>
      <c r="C44" s="101"/>
      <c r="D44" s="147"/>
      <c r="E44" s="147"/>
      <c r="F44" s="147"/>
      <c r="G44"/>
      <c r="H44"/>
      <c r="J44" s="174"/>
      <c r="K44" s="175"/>
      <c r="L44" s="175"/>
      <c r="M44" s="175"/>
      <c r="N44" s="176"/>
      <c r="T44" s="54"/>
    </row>
    <row r="45" spans="2:20" ht="15" customHeight="1" x14ac:dyDescent="0.3">
      <c r="B45" s="111" t="s">
        <v>97</v>
      </c>
      <c r="C45" s="111"/>
      <c r="D45" s="149"/>
      <c r="E45" s="149"/>
      <c r="F45" s="149"/>
      <c r="G45"/>
      <c r="H45"/>
      <c r="J45" s="177"/>
      <c r="K45" s="178"/>
      <c r="L45" s="178"/>
      <c r="M45" s="178"/>
      <c r="N45" s="179"/>
      <c r="T45" s="54"/>
    </row>
    <row r="46" spans="2:20" ht="15" customHeight="1" x14ac:dyDescent="0.25">
      <c r="B46" s="72"/>
      <c r="C46" s="72"/>
      <c r="D46" s="72"/>
      <c r="E46" s="72"/>
      <c r="F46" s="72"/>
      <c r="J46" s="177"/>
      <c r="K46" s="178"/>
      <c r="L46" s="178"/>
      <c r="M46" s="178"/>
      <c r="N46" s="179"/>
      <c r="T46" s="54"/>
    </row>
    <row r="47" spans="2:20" ht="14.25" customHeight="1" x14ac:dyDescent="0.25">
      <c r="B47" s="213" t="s">
        <v>98</v>
      </c>
      <c r="C47" s="214"/>
      <c r="D47" s="214"/>
      <c r="E47" s="214"/>
      <c r="F47" s="215"/>
      <c r="J47" s="177"/>
      <c r="K47" s="178"/>
      <c r="L47" s="178"/>
      <c r="M47" s="178"/>
      <c r="N47" s="179"/>
    </row>
    <row r="48" spans="2:20" ht="16.5" customHeight="1" x14ac:dyDescent="0.25">
      <c r="B48" s="183" t="s">
        <v>109</v>
      </c>
      <c r="C48" s="184"/>
      <c r="D48" s="184"/>
      <c r="E48" s="184"/>
      <c r="F48" s="185"/>
      <c r="J48" s="177"/>
      <c r="K48" s="178"/>
      <c r="L48" s="178"/>
      <c r="M48" s="178"/>
      <c r="N48" s="179"/>
      <c r="T48" s="54"/>
    </row>
    <row r="49" spans="2:20" x14ac:dyDescent="0.25">
      <c r="B49" s="186" t="s">
        <v>110</v>
      </c>
      <c r="C49" s="187"/>
      <c r="D49" s="187"/>
      <c r="E49" s="187"/>
      <c r="F49" s="188"/>
      <c r="J49" s="180"/>
      <c r="K49" s="181"/>
      <c r="L49" s="181"/>
      <c r="M49" s="181"/>
      <c r="N49" s="182"/>
    </row>
    <row r="50" spans="2:20" x14ac:dyDescent="0.25">
      <c r="B50" s="54"/>
    </row>
    <row r="51" spans="2:20" x14ac:dyDescent="0.25">
      <c r="B51" s="54"/>
      <c r="H51" s="73"/>
    </row>
    <row r="52" spans="2:20" x14ac:dyDescent="0.25">
      <c r="T52" s="54"/>
    </row>
    <row r="55" spans="2:20" ht="14.4" x14ac:dyDescent="0.3">
      <c r="G55"/>
      <c r="H55"/>
    </row>
    <row r="56" spans="2:20" ht="14.25" customHeight="1" x14ac:dyDescent="0.3">
      <c r="G56"/>
      <c r="H56"/>
    </row>
    <row r="57" spans="2:20" ht="14.25" customHeight="1" x14ac:dyDescent="0.3">
      <c r="G57"/>
      <c r="H57"/>
    </row>
    <row r="62" spans="2:20" x14ac:dyDescent="0.25">
      <c r="J62" s="60"/>
      <c r="K62" s="60"/>
      <c r="L62" s="60"/>
      <c r="M62" s="60"/>
      <c r="N62" s="60"/>
    </row>
    <row r="66" spans="10:15" x14ac:dyDescent="0.25">
      <c r="J66" s="74"/>
      <c r="K66" s="74"/>
      <c r="L66" s="74"/>
      <c r="M66" s="74"/>
      <c r="N66" s="74"/>
      <c r="O66" s="74"/>
    </row>
    <row r="74" spans="10:15" x14ac:dyDescent="0.25">
      <c r="N74" s="57"/>
    </row>
    <row r="76" spans="10:15" x14ac:dyDescent="0.25">
      <c r="N76" s="57"/>
    </row>
    <row r="77" spans="10:15" x14ac:dyDescent="0.25">
      <c r="N77" s="57"/>
    </row>
  </sheetData>
  <sheetProtection algorithmName="SHA-512" hashValue="8zTRL+LofXUl9lj+0uL/jlR9kuunlf9QLrlP2Gv36xcOEEUIjnOTTcUM4xLkzwH0R06tf15/fFfMVRRW9bVMJA==" saltValue="c+Iwv+A3BlCnHeK68tzXiA==" spinCount="100000" sheet="1" selectLockedCells="1"/>
  <mergeCells count="31">
    <mergeCell ref="B3:N3"/>
    <mergeCell ref="M40:N40"/>
    <mergeCell ref="J37:L37"/>
    <mergeCell ref="J38:L38"/>
    <mergeCell ref="J40:L40"/>
    <mergeCell ref="F4:J5"/>
    <mergeCell ref="J36:L36"/>
    <mergeCell ref="B7:D7"/>
    <mergeCell ref="J35:L35"/>
    <mergeCell ref="G8:K8"/>
    <mergeCell ref="B39:C39"/>
    <mergeCell ref="D39:F39"/>
    <mergeCell ref="B35:F35"/>
    <mergeCell ref="B36:C36"/>
    <mergeCell ref="D36:F36"/>
    <mergeCell ref="B37:C37"/>
    <mergeCell ref="D37:F37"/>
    <mergeCell ref="B38:C38"/>
    <mergeCell ref="D38:F38"/>
    <mergeCell ref="J44:N49"/>
    <mergeCell ref="D45:F45"/>
    <mergeCell ref="B47:F47"/>
    <mergeCell ref="B48:F48"/>
    <mergeCell ref="B49:F49"/>
    <mergeCell ref="J43:N43"/>
    <mergeCell ref="J41:L41"/>
    <mergeCell ref="D42:F42"/>
    <mergeCell ref="D43:F43"/>
    <mergeCell ref="D44:F44"/>
    <mergeCell ref="B41:F41"/>
    <mergeCell ref="M41:N41"/>
  </mergeCells>
  <conditionalFormatting sqref="D9:D29">
    <cfRule type="expression" dxfId="5" priority="1">
      <formula>D9&lt;&gt;E10</formula>
    </cfRule>
  </conditionalFormatting>
  <conditionalFormatting sqref="D30:D31">
    <cfRule type="expression" dxfId="4" priority="35">
      <formula>D30&lt;&gt;E32</formula>
    </cfRule>
  </conditionalFormatting>
  <conditionalFormatting sqref="D32">
    <cfRule type="expression" dxfId="3" priority="2">
      <formula>D32&lt;&gt;E33</formula>
    </cfRule>
  </conditionalFormatting>
  <conditionalFormatting sqref="M40">
    <cfRule type="cellIs" dxfId="2" priority="3" operator="equal">
      <formula>"Loan Ineligible due to declining income"</formula>
    </cfRule>
  </conditionalFormatting>
  <conditionalFormatting sqref="M41">
    <cfRule type="cellIs" dxfId="1" priority="4" operator="lessThan">
      <formula>-0.25</formula>
    </cfRule>
    <cfRule type="cellIs" dxfId="0" priority="5" operator="lessThan">
      <formula>-0.2499</formula>
    </cfRule>
  </conditionalFormatting>
  <printOptions horizontalCentered="1" verticalCentered="1"/>
  <pageMargins left="0.25" right="0.25" top="0.75" bottom="0.75" header="0.3" footer="0.3"/>
  <pageSetup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9B32CB2-1C90-4080-AA64-D101AC45D773}">
          <x14:formula1>
            <xm:f>Lookup!$B$19:$B$20</xm:f>
          </x14:formula1>
          <xm:sqref>E7</xm:sqref>
        </x14:dataValidation>
        <x14:dataValidation type="list" allowBlank="1" showInputMessage="1" showErrorMessage="1" xr:uid="{017194F2-0078-4FFD-9A0A-21B875D31F1D}">
          <x14:formula1>
            <xm:f>Lookup!$C$3:$C$7</xm:f>
          </x14:formula1>
          <xm:sqref>B9</xm:sqref>
        </x14:dataValidation>
        <x14:dataValidation type="list" allowBlank="1" showInputMessage="1" showErrorMessage="1" xr:uid="{AB1AE4CD-EF0F-488C-B9FA-8F9AD78416B4}">
          <x14:formula1>
            <xm:f>Lookup!$B$3:$B$14</xm:f>
          </x14:formula1>
          <xm:sqref>C9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202D-EC18-474E-B4C6-811EAF3B233F}">
  <dimension ref="A1:D100"/>
  <sheetViews>
    <sheetView workbookViewId="0">
      <selection activeCell="D39" sqref="D39"/>
    </sheetView>
  </sheetViews>
  <sheetFormatPr defaultRowHeight="14.4" x14ac:dyDescent="0.3"/>
  <cols>
    <col min="1" max="1" width="25.44140625" customWidth="1"/>
    <col min="2" max="2" width="14.33203125" customWidth="1"/>
    <col min="3" max="3" width="19.5546875" style="114" customWidth="1"/>
    <col min="4" max="4" width="20.109375" customWidth="1"/>
  </cols>
  <sheetData>
    <row r="1" spans="1:4" x14ac:dyDescent="0.3">
      <c r="A1" s="112" t="s">
        <v>111</v>
      </c>
      <c r="B1" s="112" t="s">
        <v>112</v>
      </c>
      <c r="C1" s="113" t="s">
        <v>113</v>
      </c>
      <c r="D1" s="112" t="s">
        <v>114</v>
      </c>
    </row>
    <row r="2" spans="1:4" x14ac:dyDescent="0.3">
      <c r="A2" s="112"/>
      <c r="B2" s="112"/>
      <c r="C2" s="113"/>
      <c r="D2" s="112"/>
    </row>
    <row r="3" spans="1:4" x14ac:dyDescent="0.3">
      <c r="A3" s="112"/>
      <c r="B3" s="112"/>
      <c r="C3" s="113"/>
      <c r="D3" s="112"/>
    </row>
    <row r="4" spans="1:4" x14ac:dyDescent="0.3">
      <c r="A4" s="112"/>
      <c r="B4" s="112"/>
      <c r="C4" s="113"/>
      <c r="D4" s="112"/>
    </row>
    <row r="5" spans="1:4" x14ac:dyDescent="0.3">
      <c r="A5" s="112"/>
      <c r="B5" s="112"/>
      <c r="C5" s="113"/>
      <c r="D5" s="112"/>
    </row>
    <row r="6" spans="1:4" x14ac:dyDescent="0.3">
      <c r="A6" s="112"/>
      <c r="B6" s="112"/>
      <c r="C6" s="113"/>
      <c r="D6" s="112"/>
    </row>
    <row r="7" spans="1:4" x14ac:dyDescent="0.3">
      <c r="A7" s="112"/>
      <c r="B7" s="112"/>
      <c r="C7" s="113"/>
      <c r="D7" s="112"/>
    </row>
    <row r="8" spans="1:4" x14ac:dyDescent="0.3">
      <c r="A8" s="112"/>
      <c r="B8" s="112"/>
      <c r="C8" s="113"/>
      <c r="D8" s="112"/>
    </row>
    <row r="9" spans="1:4" x14ac:dyDescent="0.3">
      <c r="A9" s="112"/>
      <c r="B9" s="112"/>
      <c r="C9" s="113"/>
      <c r="D9" s="112"/>
    </row>
    <row r="10" spans="1:4" x14ac:dyDescent="0.3">
      <c r="A10" s="112"/>
      <c r="B10" s="112"/>
      <c r="C10" s="113"/>
      <c r="D10" s="112"/>
    </row>
    <row r="11" spans="1:4" x14ac:dyDescent="0.3">
      <c r="A11" s="112"/>
      <c r="B11" s="112"/>
      <c r="C11" s="113"/>
      <c r="D11" s="112"/>
    </row>
    <row r="12" spans="1:4" x14ac:dyDescent="0.3">
      <c r="A12" s="112"/>
      <c r="B12" s="112"/>
      <c r="C12" s="113"/>
      <c r="D12" s="112"/>
    </row>
    <row r="13" spans="1:4" x14ac:dyDescent="0.3">
      <c r="A13" s="112"/>
      <c r="B13" s="112"/>
      <c r="C13" s="113"/>
      <c r="D13" s="112"/>
    </row>
    <row r="14" spans="1:4" x14ac:dyDescent="0.3">
      <c r="A14" s="112"/>
      <c r="B14" s="112"/>
      <c r="C14" s="113"/>
      <c r="D14" s="112"/>
    </row>
    <row r="15" spans="1:4" x14ac:dyDescent="0.3">
      <c r="A15" s="112"/>
      <c r="B15" s="112"/>
      <c r="C15" s="113"/>
      <c r="D15" s="112"/>
    </row>
    <row r="16" spans="1:4" x14ac:dyDescent="0.3">
      <c r="A16" s="112"/>
      <c r="B16" s="112"/>
      <c r="C16" s="113"/>
      <c r="D16" s="112"/>
    </row>
    <row r="17" spans="1:4" x14ac:dyDescent="0.3">
      <c r="A17" s="112"/>
      <c r="B17" s="112"/>
      <c r="C17" s="113"/>
      <c r="D17" s="112"/>
    </row>
    <row r="18" spans="1:4" x14ac:dyDescent="0.3">
      <c r="A18" s="112"/>
      <c r="B18" s="112"/>
      <c r="C18" s="113"/>
      <c r="D18" s="112"/>
    </row>
    <row r="19" spans="1:4" x14ac:dyDescent="0.3">
      <c r="A19" s="112"/>
      <c r="B19" s="112"/>
      <c r="C19" s="113"/>
      <c r="D19" s="112"/>
    </row>
    <row r="20" spans="1:4" x14ac:dyDescent="0.3">
      <c r="A20" s="112"/>
      <c r="B20" s="112"/>
      <c r="C20" s="113"/>
      <c r="D20" s="112"/>
    </row>
    <row r="21" spans="1:4" x14ac:dyDescent="0.3">
      <c r="A21" s="112"/>
      <c r="B21" s="112"/>
      <c r="C21" s="113"/>
      <c r="D21" s="112"/>
    </row>
    <row r="22" spans="1:4" x14ac:dyDescent="0.3">
      <c r="A22" s="112"/>
      <c r="B22" s="112"/>
      <c r="C22" s="113"/>
      <c r="D22" s="112"/>
    </row>
    <row r="23" spans="1:4" x14ac:dyDescent="0.3">
      <c r="A23" s="112"/>
      <c r="B23" s="112"/>
      <c r="C23" s="113"/>
      <c r="D23" s="112"/>
    </row>
    <row r="24" spans="1:4" x14ac:dyDescent="0.3">
      <c r="A24" s="112"/>
      <c r="B24" s="112"/>
      <c r="C24" s="113"/>
      <c r="D24" s="112"/>
    </row>
    <row r="25" spans="1:4" x14ac:dyDescent="0.3">
      <c r="A25" s="112"/>
      <c r="B25" s="112"/>
      <c r="C25" s="113"/>
      <c r="D25" s="112"/>
    </row>
    <row r="26" spans="1:4" x14ac:dyDescent="0.3">
      <c r="A26" s="112"/>
      <c r="B26" s="112"/>
      <c r="C26" s="113"/>
      <c r="D26" s="112"/>
    </row>
    <row r="27" spans="1:4" x14ac:dyDescent="0.3">
      <c r="A27" s="112"/>
      <c r="B27" s="112"/>
      <c r="C27" s="113"/>
      <c r="D27" s="112"/>
    </row>
    <row r="28" spans="1:4" x14ac:dyDescent="0.3">
      <c r="A28" s="112"/>
      <c r="B28" s="112"/>
      <c r="C28" s="113"/>
      <c r="D28" s="112"/>
    </row>
    <row r="29" spans="1:4" x14ac:dyDescent="0.3">
      <c r="A29" s="112"/>
      <c r="B29" s="112"/>
      <c r="C29" s="113"/>
      <c r="D29" s="112"/>
    </row>
    <row r="30" spans="1:4" x14ac:dyDescent="0.3">
      <c r="A30" s="112"/>
      <c r="B30" s="112"/>
      <c r="C30" s="113"/>
      <c r="D30" s="112"/>
    </row>
    <row r="31" spans="1:4" x14ac:dyDescent="0.3">
      <c r="A31" s="112"/>
      <c r="B31" s="112"/>
      <c r="C31" s="113"/>
      <c r="D31" s="112"/>
    </row>
    <row r="32" spans="1:4" x14ac:dyDescent="0.3">
      <c r="A32" s="112"/>
      <c r="B32" s="112"/>
      <c r="C32" s="113"/>
      <c r="D32" s="112"/>
    </row>
    <row r="33" spans="1:4" x14ac:dyDescent="0.3">
      <c r="A33" s="112"/>
      <c r="B33" s="112"/>
      <c r="C33" s="113"/>
      <c r="D33" s="112"/>
    </row>
    <row r="34" spans="1:4" x14ac:dyDescent="0.3">
      <c r="A34" s="112"/>
      <c r="B34" s="112"/>
      <c r="C34" s="113"/>
      <c r="D34" s="112"/>
    </row>
    <row r="35" spans="1:4" x14ac:dyDescent="0.3">
      <c r="A35" s="112"/>
      <c r="B35" s="112"/>
      <c r="C35" s="113"/>
      <c r="D35" s="112"/>
    </row>
    <row r="36" spans="1:4" x14ac:dyDescent="0.3">
      <c r="A36" s="112"/>
      <c r="B36" s="112"/>
      <c r="C36" s="113"/>
      <c r="D36" s="112"/>
    </row>
    <row r="37" spans="1:4" x14ac:dyDescent="0.3">
      <c r="A37" s="112"/>
      <c r="B37" s="112"/>
      <c r="C37" s="113"/>
      <c r="D37" s="112"/>
    </row>
    <row r="38" spans="1:4" x14ac:dyDescent="0.3">
      <c r="A38" s="112"/>
      <c r="B38" s="112"/>
      <c r="C38" s="113"/>
      <c r="D38" s="112"/>
    </row>
    <row r="39" spans="1:4" x14ac:dyDescent="0.3">
      <c r="A39" s="112"/>
      <c r="B39" s="112"/>
      <c r="C39" s="113"/>
      <c r="D39" s="112"/>
    </row>
    <row r="40" spans="1:4" x14ac:dyDescent="0.3">
      <c r="A40" s="112"/>
      <c r="B40" s="112"/>
      <c r="C40" s="113"/>
      <c r="D40" s="112"/>
    </row>
    <row r="41" spans="1:4" x14ac:dyDescent="0.3">
      <c r="A41" s="112"/>
      <c r="B41" s="112"/>
      <c r="C41" s="113"/>
      <c r="D41" s="112"/>
    </row>
    <row r="42" spans="1:4" x14ac:dyDescent="0.3">
      <c r="A42" s="112"/>
      <c r="B42" s="112"/>
      <c r="C42" s="113"/>
      <c r="D42" s="112"/>
    </row>
    <row r="43" spans="1:4" x14ac:dyDescent="0.3">
      <c r="A43" s="112"/>
      <c r="B43" s="112"/>
      <c r="C43" s="113"/>
      <c r="D43" s="112"/>
    </row>
    <row r="44" spans="1:4" x14ac:dyDescent="0.3">
      <c r="A44" s="112"/>
      <c r="B44" s="112"/>
      <c r="C44" s="113"/>
      <c r="D44" s="112"/>
    </row>
    <row r="45" spans="1:4" x14ac:dyDescent="0.3">
      <c r="A45" s="112"/>
      <c r="B45" s="112"/>
      <c r="C45" s="113"/>
      <c r="D45" s="112"/>
    </row>
    <row r="46" spans="1:4" x14ac:dyDescent="0.3">
      <c r="A46" s="112"/>
      <c r="B46" s="112"/>
      <c r="C46" s="113"/>
      <c r="D46" s="112"/>
    </row>
    <row r="47" spans="1:4" x14ac:dyDescent="0.3">
      <c r="A47" s="112"/>
      <c r="B47" s="112"/>
      <c r="C47" s="113"/>
      <c r="D47" s="112"/>
    </row>
    <row r="48" spans="1:4" x14ac:dyDescent="0.3">
      <c r="A48" s="112"/>
      <c r="B48" s="112"/>
      <c r="C48" s="113"/>
      <c r="D48" s="112"/>
    </row>
    <row r="49" spans="1:4" x14ac:dyDescent="0.3">
      <c r="A49" s="112"/>
      <c r="B49" s="112"/>
      <c r="C49" s="113"/>
      <c r="D49" s="112"/>
    </row>
    <row r="50" spans="1:4" x14ac:dyDescent="0.3">
      <c r="A50" s="112"/>
      <c r="B50" s="112"/>
      <c r="C50" s="113"/>
      <c r="D50" s="112"/>
    </row>
    <row r="51" spans="1:4" x14ac:dyDescent="0.3">
      <c r="A51" s="112"/>
      <c r="B51" s="112"/>
      <c r="C51" s="113"/>
      <c r="D51" s="112"/>
    </row>
    <row r="52" spans="1:4" x14ac:dyDescent="0.3">
      <c r="A52" s="112"/>
      <c r="B52" s="112"/>
      <c r="C52" s="113"/>
      <c r="D52" s="112"/>
    </row>
    <row r="53" spans="1:4" x14ac:dyDescent="0.3">
      <c r="A53" s="112"/>
      <c r="B53" s="112"/>
      <c r="C53" s="113"/>
      <c r="D53" s="112"/>
    </row>
    <row r="54" spans="1:4" x14ac:dyDescent="0.3">
      <c r="A54" s="112"/>
      <c r="B54" s="112"/>
      <c r="C54" s="113"/>
      <c r="D54" s="112"/>
    </row>
    <row r="55" spans="1:4" x14ac:dyDescent="0.3">
      <c r="A55" s="112"/>
      <c r="B55" s="112"/>
      <c r="C55" s="113"/>
      <c r="D55" s="112"/>
    </row>
    <row r="56" spans="1:4" x14ac:dyDescent="0.3">
      <c r="A56" s="112"/>
      <c r="B56" s="112"/>
      <c r="C56" s="113"/>
      <c r="D56" s="112"/>
    </row>
    <row r="57" spans="1:4" x14ac:dyDescent="0.3">
      <c r="A57" s="112"/>
      <c r="B57" s="112"/>
      <c r="C57" s="113"/>
      <c r="D57" s="112"/>
    </row>
    <row r="58" spans="1:4" x14ac:dyDescent="0.3">
      <c r="A58" s="112"/>
      <c r="B58" s="112"/>
      <c r="C58" s="113"/>
      <c r="D58" s="112"/>
    </row>
    <row r="59" spans="1:4" x14ac:dyDescent="0.3">
      <c r="A59" s="112"/>
      <c r="B59" s="112"/>
      <c r="C59" s="113"/>
      <c r="D59" s="112"/>
    </row>
    <row r="60" spans="1:4" x14ac:dyDescent="0.3">
      <c r="A60" s="112"/>
      <c r="B60" s="112"/>
      <c r="C60" s="113"/>
      <c r="D60" s="112"/>
    </row>
    <row r="61" spans="1:4" x14ac:dyDescent="0.3">
      <c r="A61" s="112"/>
      <c r="B61" s="112"/>
      <c r="C61" s="113"/>
      <c r="D61" s="112"/>
    </row>
    <row r="62" spans="1:4" x14ac:dyDescent="0.3">
      <c r="A62" s="112"/>
      <c r="B62" s="112"/>
      <c r="C62" s="113"/>
      <c r="D62" s="112"/>
    </row>
    <row r="63" spans="1:4" x14ac:dyDescent="0.3">
      <c r="A63" s="112"/>
      <c r="B63" s="112"/>
      <c r="C63" s="113"/>
      <c r="D63" s="112"/>
    </row>
    <row r="64" spans="1:4" x14ac:dyDescent="0.3">
      <c r="A64" s="112"/>
      <c r="B64" s="112"/>
      <c r="C64" s="113"/>
      <c r="D64" s="112"/>
    </row>
    <row r="65" spans="1:4" x14ac:dyDescent="0.3">
      <c r="A65" s="112"/>
      <c r="B65" s="112"/>
      <c r="C65" s="113"/>
      <c r="D65" s="112"/>
    </row>
    <row r="66" spans="1:4" x14ac:dyDescent="0.3">
      <c r="A66" s="112"/>
      <c r="B66" s="112"/>
      <c r="C66" s="113"/>
      <c r="D66" s="112"/>
    </row>
    <row r="67" spans="1:4" x14ac:dyDescent="0.3">
      <c r="A67" s="112"/>
      <c r="B67" s="112"/>
      <c r="C67" s="113"/>
      <c r="D67" s="112"/>
    </row>
    <row r="68" spans="1:4" x14ac:dyDescent="0.3">
      <c r="A68" s="112"/>
      <c r="B68" s="112"/>
      <c r="C68" s="113"/>
      <c r="D68" s="112"/>
    </row>
    <row r="69" spans="1:4" x14ac:dyDescent="0.3">
      <c r="A69" s="112"/>
      <c r="B69" s="112"/>
      <c r="C69" s="113"/>
      <c r="D69" s="112"/>
    </row>
    <row r="70" spans="1:4" x14ac:dyDescent="0.3">
      <c r="A70" s="112"/>
      <c r="B70" s="112"/>
      <c r="C70" s="113"/>
      <c r="D70" s="112"/>
    </row>
    <row r="71" spans="1:4" x14ac:dyDescent="0.3">
      <c r="A71" s="112"/>
      <c r="B71" s="112"/>
      <c r="C71" s="113"/>
      <c r="D71" s="112"/>
    </row>
    <row r="72" spans="1:4" x14ac:dyDescent="0.3">
      <c r="A72" s="112"/>
      <c r="B72" s="112"/>
      <c r="C72" s="113"/>
      <c r="D72" s="112"/>
    </row>
    <row r="73" spans="1:4" x14ac:dyDescent="0.3">
      <c r="A73" s="112"/>
      <c r="B73" s="112"/>
      <c r="C73" s="113"/>
      <c r="D73" s="112"/>
    </row>
    <row r="74" spans="1:4" x14ac:dyDescent="0.3">
      <c r="A74" s="112"/>
      <c r="B74" s="112"/>
      <c r="C74" s="113"/>
      <c r="D74" s="112"/>
    </row>
    <row r="75" spans="1:4" x14ac:dyDescent="0.3">
      <c r="A75" s="112"/>
      <c r="B75" s="112"/>
      <c r="C75" s="113"/>
      <c r="D75" s="112"/>
    </row>
    <row r="76" spans="1:4" x14ac:dyDescent="0.3">
      <c r="A76" s="112"/>
      <c r="B76" s="112"/>
      <c r="C76" s="113"/>
      <c r="D76" s="112"/>
    </row>
    <row r="77" spans="1:4" x14ac:dyDescent="0.3">
      <c r="A77" s="112"/>
      <c r="B77" s="112"/>
      <c r="C77" s="113"/>
      <c r="D77" s="112"/>
    </row>
    <row r="78" spans="1:4" x14ac:dyDescent="0.3">
      <c r="A78" s="112"/>
      <c r="B78" s="112"/>
      <c r="C78" s="113"/>
      <c r="D78" s="112"/>
    </row>
    <row r="79" spans="1:4" x14ac:dyDescent="0.3">
      <c r="A79" s="112"/>
      <c r="B79" s="112"/>
      <c r="C79" s="113"/>
      <c r="D79" s="112"/>
    </row>
    <row r="80" spans="1:4" x14ac:dyDescent="0.3">
      <c r="A80" s="112"/>
      <c r="B80" s="112"/>
      <c r="C80" s="113"/>
      <c r="D80" s="112"/>
    </row>
    <row r="81" spans="1:4" x14ac:dyDescent="0.3">
      <c r="A81" s="112"/>
      <c r="B81" s="112"/>
      <c r="C81" s="113"/>
      <c r="D81" s="112"/>
    </row>
    <row r="82" spans="1:4" x14ac:dyDescent="0.3">
      <c r="A82" s="112"/>
      <c r="B82" s="112"/>
      <c r="C82" s="113"/>
      <c r="D82" s="112"/>
    </row>
    <row r="83" spans="1:4" x14ac:dyDescent="0.3">
      <c r="A83" s="112"/>
      <c r="B83" s="112"/>
      <c r="C83" s="113"/>
      <c r="D83" s="112"/>
    </row>
    <row r="84" spans="1:4" x14ac:dyDescent="0.3">
      <c r="A84" s="112"/>
      <c r="B84" s="112"/>
      <c r="C84" s="113"/>
      <c r="D84" s="112"/>
    </row>
    <row r="85" spans="1:4" x14ac:dyDescent="0.3">
      <c r="A85" s="112"/>
      <c r="B85" s="112"/>
      <c r="C85" s="113"/>
      <c r="D85" s="112"/>
    </row>
    <row r="86" spans="1:4" x14ac:dyDescent="0.3">
      <c r="A86" s="112"/>
      <c r="B86" s="112"/>
      <c r="C86" s="113"/>
      <c r="D86" s="112"/>
    </row>
    <row r="87" spans="1:4" x14ac:dyDescent="0.3">
      <c r="A87" s="112"/>
      <c r="B87" s="112"/>
      <c r="C87" s="113"/>
      <c r="D87" s="112"/>
    </row>
    <row r="88" spans="1:4" x14ac:dyDescent="0.3">
      <c r="A88" s="112"/>
      <c r="B88" s="112"/>
      <c r="C88" s="113"/>
      <c r="D88" s="112"/>
    </row>
    <row r="89" spans="1:4" x14ac:dyDescent="0.3">
      <c r="A89" s="112"/>
      <c r="B89" s="112"/>
      <c r="C89" s="113"/>
      <c r="D89" s="112"/>
    </row>
    <row r="90" spans="1:4" x14ac:dyDescent="0.3">
      <c r="A90" s="112"/>
      <c r="B90" s="112"/>
      <c r="C90" s="113"/>
      <c r="D90" s="112"/>
    </row>
    <row r="91" spans="1:4" x14ac:dyDescent="0.3">
      <c r="A91" s="112"/>
      <c r="B91" s="112"/>
      <c r="C91" s="113"/>
      <c r="D91" s="112"/>
    </row>
    <row r="92" spans="1:4" x14ac:dyDescent="0.3">
      <c r="A92" s="112"/>
      <c r="B92" s="112"/>
      <c r="C92" s="113"/>
      <c r="D92" s="112"/>
    </row>
    <row r="93" spans="1:4" x14ac:dyDescent="0.3">
      <c r="A93" s="112"/>
      <c r="B93" s="112"/>
      <c r="C93" s="113"/>
      <c r="D93" s="112"/>
    </row>
    <row r="94" spans="1:4" x14ac:dyDescent="0.3">
      <c r="A94" s="112"/>
      <c r="B94" s="112"/>
      <c r="C94" s="113"/>
      <c r="D94" s="112"/>
    </row>
    <row r="95" spans="1:4" x14ac:dyDescent="0.3">
      <c r="A95" s="112"/>
      <c r="B95" s="112"/>
      <c r="C95" s="113"/>
      <c r="D95" s="112"/>
    </row>
    <row r="96" spans="1:4" x14ac:dyDescent="0.3">
      <c r="A96" s="112"/>
      <c r="B96" s="112"/>
      <c r="C96" s="113"/>
      <c r="D96" s="112"/>
    </row>
    <row r="97" spans="1:4" x14ac:dyDescent="0.3">
      <c r="A97" s="112"/>
      <c r="B97" s="112"/>
      <c r="C97" s="113"/>
      <c r="D97" s="112"/>
    </row>
    <row r="98" spans="1:4" x14ac:dyDescent="0.3">
      <c r="A98" s="112"/>
      <c r="B98" s="112"/>
      <c r="C98" s="113"/>
      <c r="D98" s="112"/>
    </row>
    <row r="99" spans="1:4" x14ac:dyDescent="0.3">
      <c r="A99" s="112"/>
      <c r="B99" s="112"/>
      <c r="C99" s="113"/>
      <c r="D99" s="112"/>
    </row>
    <row r="100" spans="1:4" x14ac:dyDescent="0.3">
      <c r="A100" s="112"/>
      <c r="B100" s="112"/>
      <c r="C100" s="113"/>
      <c r="D100" s="1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3:I20"/>
  <sheetViews>
    <sheetView workbookViewId="0">
      <selection activeCell="E14" sqref="E14"/>
    </sheetView>
  </sheetViews>
  <sheetFormatPr defaultColWidth="8.88671875" defaultRowHeight="14.4" x14ac:dyDescent="0.3"/>
  <cols>
    <col min="2" max="2" width="10.88671875" bestFit="1" customWidth="1"/>
    <col min="5" max="5" width="41.88671875" customWidth="1"/>
  </cols>
  <sheetData>
    <row r="3" spans="2:9" x14ac:dyDescent="0.3">
      <c r="B3" t="s">
        <v>104</v>
      </c>
      <c r="E3" t="s">
        <v>73</v>
      </c>
      <c r="F3">
        <v>1</v>
      </c>
      <c r="I3" s="83">
        <v>0.5</v>
      </c>
    </row>
    <row r="4" spans="2:9" x14ac:dyDescent="0.3">
      <c r="B4" t="s">
        <v>115</v>
      </c>
      <c r="E4" t="s">
        <v>18</v>
      </c>
      <c r="F4">
        <v>2</v>
      </c>
      <c r="I4" s="83"/>
    </row>
    <row r="5" spans="2:9" x14ac:dyDescent="0.3">
      <c r="B5" t="s">
        <v>90</v>
      </c>
      <c r="C5">
        <v>2022</v>
      </c>
      <c r="E5" t="s">
        <v>116</v>
      </c>
      <c r="F5">
        <v>3</v>
      </c>
      <c r="I5" s="83"/>
    </row>
    <row r="6" spans="2:9" x14ac:dyDescent="0.3">
      <c r="B6" t="s">
        <v>117</v>
      </c>
      <c r="C6">
        <v>2023</v>
      </c>
      <c r="E6" t="s">
        <v>118</v>
      </c>
      <c r="F6">
        <v>4</v>
      </c>
      <c r="I6" s="83"/>
    </row>
    <row r="7" spans="2:9" x14ac:dyDescent="0.3">
      <c r="B7" t="s">
        <v>119</v>
      </c>
      <c r="C7">
        <v>2024</v>
      </c>
    </row>
    <row r="8" spans="2:9" x14ac:dyDescent="0.3">
      <c r="B8" t="s">
        <v>120</v>
      </c>
    </row>
    <row r="9" spans="2:9" x14ac:dyDescent="0.3">
      <c r="B9" t="s">
        <v>121</v>
      </c>
    </row>
    <row r="10" spans="2:9" x14ac:dyDescent="0.3">
      <c r="B10" t="s">
        <v>122</v>
      </c>
    </row>
    <row r="11" spans="2:9" x14ac:dyDescent="0.3">
      <c r="B11" t="s">
        <v>123</v>
      </c>
    </row>
    <row r="12" spans="2:9" x14ac:dyDescent="0.3">
      <c r="B12" t="s">
        <v>124</v>
      </c>
    </row>
    <row r="13" spans="2:9" x14ac:dyDescent="0.3">
      <c r="B13" t="s">
        <v>125</v>
      </c>
    </row>
    <row r="14" spans="2:9" x14ac:dyDescent="0.3">
      <c r="B14" t="s">
        <v>126</v>
      </c>
    </row>
    <row r="16" spans="2:9" x14ac:dyDescent="0.3">
      <c r="B16" t="s">
        <v>127</v>
      </c>
    </row>
    <row r="17" spans="2:2" x14ac:dyDescent="0.3">
      <c r="B17" t="s">
        <v>128</v>
      </c>
    </row>
    <row r="19" spans="2:2" x14ac:dyDescent="0.3">
      <c r="B19">
        <v>12</v>
      </c>
    </row>
    <row r="20" spans="2:2" x14ac:dyDescent="0.3">
      <c r="B20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Bus-Comingle Bk Stmt Analysis</vt:lpstr>
      <vt:lpstr>Personal Bank Stmt Analysis</vt:lpstr>
      <vt:lpstr>Exclusions-Inclusions</vt:lpstr>
      <vt:lpstr>Lookup</vt:lpstr>
      <vt:lpstr>'Bus-Comingle Bk Stmt Analysis'!Print_Area</vt:lpstr>
      <vt:lpstr>'Personal Bank Stmt Analysis'!Print_Area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 Freyre</dc:creator>
  <cp:keywords/>
  <dc:description/>
  <cp:lastModifiedBy>Gary Zumski</cp:lastModifiedBy>
  <cp:revision/>
  <dcterms:created xsi:type="dcterms:W3CDTF">2016-06-22T14:44:14Z</dcterms:created>
  <dcterms:modified xsi:type="dcterms:W3CDTF">2024-11-15T04:27:50Z</dcterms:modified>
  <cp:category/>
  <cp:contentStatus/>
</cp:coreProperties>
</file>